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ovi i Rebalansi\Plan 2024.-2026\Izvršenje Financijskog plana 01-06-2024\"/>
    </mc:Choice>
  </mc:AlternateContent>
  <xr:revisionPtr revIDLastSave="0" documentId="13_ncr:1_{A45BC4FC-F11F-45B0-8F3B-8EB8C164F3B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Area" localSheetId="1">' Račun prihoda i rashoda'!$A$1:$P$110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7" l="1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27" i="7"/>
  <c r="K26" i="7"/>
  <c r="K25" i="7"/>
  <c r="K24" i="7"/>
  <c r="K23" i="7"/>
  <c r="K22" i="7"/>
  <c r="K20" i="7"/>
  <c r="K19" i="7"/>
  <c r="K18" i="7"/>
  <c r="K17" i="7"/>
  <c r="K16" i="7"/>
  <c r="K14" i="7"/>
  <c r="K12" i="7"/>
  <c r="K11" i="7"/>
  <c r="K10" i="7"/>
  <c r="K9" i="7"/>
  <c r="G47" i="7"/>
  <c r="G44" i="7" s="1"/>
  <c r="G45" i="7"/>
  <c r="G40" i="7"/>
  <c r="G41" i="7"/>
  <c r="G36" i="7"/>
  <c r="G37" i="7"/>
  <c r="G31" i="7"/>
  <c r="G32" i="7"/>
  <c r="G29" i="7"/>
  <c r="G49" i="7"/>
  <c r="G53" i="7"/>
  <c r="G50" i="7"/>
  <c r="G51" i="7"/>
  <c r="H49" i="7"/>
  <c r="H53" i="7"/>
  <c r="H50" i="7"/>
  <c r="H51" i="7"/>
  <c r="H44" i="7"/>
  <c r="H47" i="7"/>
  <c r="H45" i="7"/>
  <c r="H41" i="7"/>
  <c r="H40" i="7" s="1"/>
  <c r="H36" i="7"/>
  <c r="H37" i="7"/>
  <c r="H32" i="7"/>
  <c r="H31" i="7" s="1"/>
  <c r="H29" i="7"/>
  <c r="H24" i="7"/>
  <c r="H23" i="7" s="1"/>
  <c r="G24" i="7"/>
  <c r="G23" i="7" s="1"/>
  <c r="H17" i="7"/>
  <c r="G17" i="7"/>
  <c r="H18" i="7"/>
  <c r="G18" i="7"/>
  <c r="H20" i="7"/>
  <c r="G20" i="7"/>
  <c r="H14" i="7"/>
  <c r="G14" i="7"/>
  <c r="H10" i="7"/>
  <c r="H9" i="7" s="1"/>
  <c r="H11" i="7"/>
  <c r="G11" i="7"/>
  <c r="G10" i="7" s="1"/>
  <c r="J31" i="7"/>
  <c r="J40" i="7"/>
  <c r="J41" i="7"/>
  <c r="J55" i="7"/>
  <c r="J53" i="7"/>
  <c r="J52" i="7"/>
  <c r="J51" i="7"/>
  <c r="J50" i="7"/>
  <c r="J49" i="7"/>
  <c r="J48" i="7"/>
  <c r="J47" i="7"/>
  <c r="J46" i="7"/>
  <c r="J45" i="7"/>
  <c r="J44" i="7"/>
  <c r="J39" i="7"/>
  <c r="J38" i="7"/>
  <c r="J37" i="7"/>
  <c r="J36" i="7"/>
  <c r="J27" i="7"/>
  <c r="J26" i="7"/>
  <c r="J25" i="7"/>
  <c r="J24" i="7"/>
  <c r="J23" i="7"/>
  <c r="J20" i="7"/>
  <c r="J19" i="7"/>
  <c r="J18" i="7"/>
  <c r="J17" i="7"/>
  <c r="J15" i="7"/>
  <c r="J14" i="7"/>
  <c r="J12" i="7"/>
  <c r="J11" i="7"/>
  <c r="J10" i="7"/>
  <c r="J9" i="7"/>
  <c r="J8" i="7"/>
  <c r="F47" i="7"/>
  <c r="F44" i="7" s="1"/>
  <c r="F45" i="7"/>
  <c r="F40" i="7"/>
  <c r="F41" i="7"/>
  <c r="F36" i="7"/>
  <c r="F37" i="7"/>
  <c r="F31" i="7"/>
  <c r="F32" i="7"/>
  <c r="F29" i="7"/>
  <c r="F24" i="7"/>
  <c r="F23" i="7" s="1"/>
  <c r="F49" i="7"/>
  <c r="F53" i="7"/>
  <c r="F50" i="7" s="1"/>
  <c r="F51" i="7"/>
  <c r="F20" i="7"/>
  <c r="F17" i="7" s="1"/>
  <c r="I17" i="7"/>
  <c r="F18" i="7"/>
  <c r="F10" i="7"/>
  <c r="I10" i="7"/>
  <c r="F14" i="7"/>
  <c r="F11" i="7"/>
  <c r="H8" i="7" l="1"/>
  <c r="G9" i="7"/>
  <c r="G8" i="7" s="1"/>
  <c r="F9" i="7"/>
  <c r="F8" i="7" s="1"/>
  <c r="I24" i="7" l="1"/>
  <c r="I23" i="7"/>
  <c r="I9" i="7"/>
  <c r="I8" i="7" s="1"/>
  <c r="I29" i="7"/>
  <c r="I49" i="7"/>
  <c r="I50" i="7"/>
  <c r="I51" i="7"/>
  <c r="I53" i="7"/>
  <c r="I44" i="7"/>
  <c r="I45" i="7"/>
  <c r="I47" i="7"/>
  <c r="I40" i="7"/>
  <c r="I36" i="7"/>
  <c r="I41" i="7"/>
  <c r="I37" i="7"/>
  <c r="I31" i="7"/>
  <c r="I32" i="7"/>
  <c r="I20" i="7"/>
  <c r="I18" i="7"/>
  <c r="I11" i="7"/>
  <c r="I14" i="7"/>
  <c r="H10" i="11" l="1"/>
  <c r="H9" i="11" s="1"/>
  <c r="H8" i="11" s="1"/>
  <c r="H7" i="11" s="1"/>
  <c r="G10" i="11"/>
  <c r="G9" i="11" s="1"/>
  <c r="G8" i="11" s="1"/>
  <c r="G7" i="11" s="1"/>
  <c r="F8" i="11"/>
  <c r="F7" i="11" s="1"/>
  <c r="F9" i="11"/>
  <c r="E9" i="11"/>
  <c r="E8" i="11" s="1"/>
  <c r="E7" i="11" s="1"/>
  <c r="D9" i="11"/>
  <c r="D8" i="11" s="1"/>
  <c r="D7" i="11" s="1"/>
  <c r="C9" i="11"/>
  <c r="C8" i="11" s="1"/>
  <c r="C7" i="11" s="1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G35" i="8"/>
  <c r="G34" i="8"/>
  <c r="G32" i="8"/>
  <c r="G30" i="8"/>
  <c r="G29" i="8"/>
  <c r="G28" i="8"/>
  <c r="G27" i="8"/>
  <c r="G26" i="8"/>
  <c r="G25" i="8"/>
  <c r="G24" i="8"/>
  <c r="G23" i="8"/>
  <c r="G22" i="8"/>
  <c r="G20" i="8"/>
  <c r="G19" i="8"/>
  <c r="G13" i="8"/>
  <c r="G12" i="8"/>
  <c r="G11" i="8"/>
  <c r="G10" i="8"/>
  <c r="G9" i="8"/>
  <c r="G8" i="8"/>
  <c r="G7" i="8"/>
  <c r="G6" i="8"/>
  <c r="C30" i="8"/>
  <c r="C34" i="8"/>
  <c r="C28" i="8"/>
  <c r="C22" i="8" s="1"/>
  <c r="C26" i="8"/>
  <c r="C23" i="8"/>
  <c r="C15" i="8"/>
  <c r="C19" i="8"/>
  <c r="C12" i="8"/>
  <c r="C10" i="8"/>
  <c r="C7" i="8"/>
  <c r="C6" i="8" l="1"/>
  <c r="F19" i="8" l="1"/>
  <c r="F15" i="8"/>
  <c r="F12" i="8"/>
  <c r="F10" i="8"/>
  <c r="F7" i="8"/>
  <c r="F6" i="8" l="1"/>
  <c r="D15" i="8" l="1"/>
  <c r="D10" i="8"/>
  <c r="D12" i="8"/>
  <c r="D6" i="8"/>
  <c r="D7" i="8"/>
  <c r="D19" i="8"/>
  <c r="D28" i="8"/>
  <c r="D22" i="8" s="1"/>
  <c r="D34" i="8"/>
  <c r="D30" i="8"/>
  <c r="D26" i="8"/>
  <c r="D23" i="8"/>
  <c r="E12" i="8"/>
  <c r="E7" i="8"/>
  <c r="E19" i="8"/>
  <c r="E15" i="8"/>
  <c r="E10" i="8"/>
  <c r="F34" i="8"/>
  <c r="F30" i="8"/>
  <c r="F28" i="8"/>
  <c r="F26" i="8"/>
  <c r="F23" i="8"/>
  <c r="E34" i="8"/>
  <c r="E30" i="8"/>
  <c r="E28" i="8"/>
  <c r="E26" i="8"/>
  <c r="E23" i="8"/>
  <c r="L110" i="3"/>
  <c r="L109" i="3"/>
  <c r="L108" i="3"/>
  <c r="L107" i="3"/>
  <c r="L106" i="3"/>
  <c r="L105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7" i="3"/>
  <c r="L56" i="3"/>
  <c r="L55" i="3"/>
  <c r="L51" i="3"/>
  <c r="L50" i="3"/>
  <c r="L49" i="3"/>
  <c r="L48" i="3"/>
  <c r="L47" i="3"/>
  <c r="J108" i="3"/>
  <c r="J109" i="3"/>
  <c r="I108" i="3"/>
  <c r="I109" i="3"/>
  <c r="I102" i="3"/>
  <c r="I99" i="3"/>
  <c r="J100" i="3"/>
  <c r="I100" i="3"/>
  <c r="I96" i="3"/>
  <c r="I97" i="3"/>
  <c r="I90" i="3"/>
  <c r="I91" i="3"/>
  <c r="I82" i="3"/>
  <c r="I72" i="3"/>
  <c r="I65" i="3"/>
  <c r="I60" i="3"/>
  <c r="I56" i="3"/>
  <c r="I50" i="3"/>
  <c r="E6" i="8" l="1"/>
  <c r="E22" i="8"/>
  <c r="F22" i="8"/>
  <c r="I95" i="3"/>
  <c r="I59" i="3"/>
  <c r="I49" i="3"/>
  <c r="I48" i="3" s="1"/>
  <c r="I47" i="3" s="1"/>
  <c r="H91" i="3" l="1"/>
  <c r="H49" i="3"/>
  <c r="G49" i="3"/>
  <c r="H95" i="3"/>
  <c r="H109" i="3"/>
  <c r="H108" i="3" s="1"/>
  <c r="G108" i="3"/>
  <c r="G109" i="3"/>
  <c r="H99" i="3"/>
  <c r="H102" i="3"/>
  <c r="H100" i="3"/>
  <c r="G100" i="3"/>
  <c r="H97" i="3"/>
  <c r="H96" i="3" s="1"/>
  <c r="H90" i="3"/>
  <c r="H82" i="3"/>
  <c r="H72" i="3"/>
  <c r="H65" i="3"/>
  <c r="H60" i="3"/>
  <c r="H56" i="3"/>
  <c r="H50" i="3"/>
  <c r="H59" i="3" l="1"/>
  <c r="H48" i="3" s="1"/>
  <c r="H47" i="3"/>
  <c r="J102" i="3" l="1"/>
  <c r="J99" i="3" s="1"/>
  <c r="G102" i="3"/>
  <c r="G99" i="3" s="1"/>
  <c r="K107" i="3"/>
  <c r="K106" i="3"/>
  <c r="K105" i="3"/>
  <c r="K103" i="3"/>
  <c r="K98" i="3"/>
  <c r="K94" i="3"/>
  <c r="K92" i="3"/>
  <c r="K89" i="3"/>
  <c r="K88" i="3"/>
  <c r="K87" i="3"/>
  <c r="K86" i="3"/>
  <c r="K85" i="3"/>
  <c r="K84" i="3"/>
  <c r="K83" i="3"/>
  <c r="K81" i="3"/>
  <c r="K80" i="3"/>
  <c r="K79" i="3"/>
  <c r="K78" i="3"/>
  <c r="K77" i="3"/>
  <c r="K76" i="3"/>
  <c r="K74" i="3"/>
  <c r="K73" i="3"/>
  <c r="K71" i="3"/>
  <c r="K70" i="3"/>
  <c r="K69" i="3"/>
  <c r="K68" i="3"/>
  <c r="K67" i="3"/>
  <c r="K66" i="3"/>
  <c r="K64" i="3"/>
  <c r="K63" i="3"/>
  <c r="K62" i="3"/>
  <c r="K61" i="3"/>
  <c r="K58" i="3"/>
  <c r="K57" i="3"/>
  <c r="K55" i="3"/>
  <c r="K51" i="3"/>
  <c r="K49" i="3"/>
  <c r="J97" i="3"/>
  <c r="J96" i="3" s="1"/>
  <c r="G97" i="3"/>
  <c r="G96" i="3" s="1"/>
  <c r="J91" i="3"/>
  <c r="J90" i="3" s="1"/>
  <c r="G91" i="3"/>
  <c r="G90" i="3" s="1"/>
  <c r="J82" i="3"/>
  <c r="G82" i="3"/>
  <c r="J72" i="3"/>
  <c r="K72" i="3" s="1"/>
  <c r="G72" i="3"/>
  <c r="J65" i="3"/>
  <c r="G65" i="3"/>
  <c r="J60" i="3"/>
  <c r="G60" i="3"/>
  <c r="J56" i="3"/>
  <c r="K56" i="3" s="1"/>
  <c r="G56" i="3"/>
  <c r="G50" i="3"/>
  <c r="J50" i="3"/>
  <c r="K82" i="3" l="1"/>
  <c r="K60" i="3"/>
  <c r="K65" i="3"/>
  <c r="K50" i="3"/>
  <c r="K90" i="3"/>
  <c r="K96" i="3"/>
  <c r="K91" i="3"/>
  <c r="K99" i="3"/>
  <c r="J59" i="3"/>
  <c r="K97" i="3"/>
  <c r="G59" i="3"/>
  <c r="G48" i="3" s="1"/>
  <c r="J95" i="3"/>
  <c r="G95" i="3"/>
  <c r="J48" i="3" l="1"/>
  <c r="K48" i="3" s="1"/>
  <c r="K59" i="3"/>
  <c r="G47" i="3"/>
  <c r="K95" i="3"/>
  <c r="J47" i="3" l="1"/>
  <c r="K47" i="3" s="1"/>
  <c r="L27" i="1" l="1"/>
  <c r="L25" i="1"/>
  <c r="L24" i="1"/>
  <c r="K27" i="1"/>
  <c r="K25" i="1"/>
  <c r="K24" i="1"/>
  <c r="L16" i="1"/>
  <c r="L15" i="1"/>
  <c r="L14" i="1"/>
  <c r="L13" i="1"/>
  <c r="L11" i="1"/>
  <c r="L10" i="1"/>
  <c r="K16" i="1"/>
  <c r="K15" i="1"/>
  <c r="K14" i="1"/>
  <c r="K13" i="1"/>
  <c r="K11" i="1"/>
  <c r="K10" i="1"/>
  <c r="L39" i="3"/>
  <c r="L36" i="3"/>
  <c r="L34" i="3"/>
  <c r="L33" i="3"/>
  <c r="L29" i="3"/>
  <c r="L27" i="3"/>
  <c r="L24" i="3"/>
  <c r="L21" i="3"/>
  <c r="L18" i="3"/>
  <c r="L16" i="3"/>
  <c r="L14" i="3"/>
  <c r="K39" i="3"/>
  <c r="K36" i="3"/>
  <c r="K33" i="3"/>
  <c r="K30" i="3"/>
  <c r="K29" i="3"/>
  <c r="K27" i="3"/>
  <c r="K24" i="3"/>
  <c r="H38" i="3"/>
  <c r="H37" i="3" s="1"/>
  <c r="H35" i="3"/>
  <c r="H32" i="3"/>
  <c r="H28" i="3"/>
  <c r="H26" i="3"/>
  <c r="H23" i="3"/>
  <c r="H22" i="3" s="1"/>
  <c r="H20" i="3"/>
  <c r="H19" i="3" s="1"/>
  <c r="H17" i="3"/>
  <c r="H15" i="3"/>
  <c r="H13" i="3"/>
  <c r="H12" i="3" l="1"/>
  <c r="H31" i="3"/>
  <c r="I38" i="3"/>
  <c r="I37" i="3" s="1"/>
  <c r="I35" i="3"/>
  <c r="I32" i="3"/>
  <c r="I28" i="3"/>
  <c r="I26" i="3"/>
  <c r="J38" i="3"/>
  <c r="G38" i="3"/>
  <c r="G37" i="3" s="1"/>
  <c r="J32" i="3"/>
  <c r="J35" i="3"/>
  <c r="G35" i="3"/>
  <c r="G32" i="3"/>
  <c r="J26" i="3"/>
  <c r="J28" i="3"/>
  <c r="G26" i="3"/>
  <c r="G28" i="3"/>
  <c r="J23" i="3"/>
  <c r="I23" i="3"/>
  <c r="I22" i="3" s="1"/>
  <c r="G23" i="3"/>
  <c r="G22" i="3" s="1"/>
  <c r="J13" i="3"/>
  <c r="J15" i="3"/>
  <c r="J17" i="3"/>
  <c r="J20" i="3"/>
  <c r="G20" i="3"/>
  <c r="I20" i="3"/>
  <c r="I19" i="3" s="1"/>
  <c r="G13" i="3"/>
  <c r="G15" i="3"/>
  <c r="G17" i="3"/>
  <c r="I17" i="3"/>
  <c r="I15" i="3"/>
  <c r="I13" i="3"/>
  <c r="L17" i="3" l="1"/>
  <c r="H11" i="3"/>
  <c r="J37" i="3"/>
  <c r="K38" i="3"/>
  <c r="L38" i="3"/>
  <c r="L26" i="3"/>
  <c r="K26" i="3"/>
  <c r="L35" i="3"/>
  <c r="K35" i="3"/>
  <c r="J22" i="3"/>
  <c r="K23" i="3"/>
  <c r="L23" i="3"/>
  <c r="J19" i="3"/>
  <c r="L19" i="3" s="1"/>
  <c r="L20" i="3"/>
  <c r="K28" i="3"/>
  <c r="L28" i="3"/>
  <c r="L15" i="3"/>
  <c r="L13" i="3"/>
  <c r="I31" i="3"/>
  <c r="K32" i="3"/>
  <c r="L32" i="3"/>
  <c r="G31" i="3"/>
  <c r="J31" i="3"/>
  <c r="G25" i="3"/>
  <c r="J25" i="3"/>
  <c r="J12" i="3"/>
  <c r="I12" i="3"/>
  <c r="H40" i="3"/>
  <c r="H42" i="3"/>
  <c r="I42" i="3"/>
  <c r="H10" i="3" l="1"/>
  <c r="G11" i="3"/>
  <c r="K22" i="3"/>
  <c r="L22" i="3"/>
  <c r="K25" i="3"/>
  <c r="L25" i="3"/>
  <c r="J11" i="3"/>
  <c r="L12" i="3"/>
  <c r="K31" i="3"/>
  <c r="L31" i="3"/>
  <c r="L37" i="3"/>
  <c r="K37" i="3"/>
  <c r="I11" i="3"/>
  <c r="I40" i="3"/>
  <c r="G40" i="3"/>
  <c r="J40" i="3"/>
  <c r="K11" i="3" l="1"/>
  <c r="L11" i="3"/>
  <c r="I10" i="3"/>
  <c r="J10" i="3"/>
  <c r="G10" i="3"/>
  <c r="J27" i="1"/>
  <c r="J23" i="1"/>
  <c r="J16" i="1"/>
  <c r="J13" i="1"/>
  <c r="J10" i="1"/>
  <c r="I27" i="1"/>
  <c r="I23" i="1"/>
  <c r="I10" i="1"/>
  <c r="I13" i="1"/>
  <c r="I16" i="1" s="1"/>
  <c r="H27" i="1"/>
  <c r="H23" i="1"/>
  <c r="H16" i="1"/>
  <c r="H13" i="1"/>
  <c r="H10" i="1"/>
  <c r="G27" i="1"/>
  <c r="G23" i="1"/>
  <c r="L10" i="3" l="1"/>
  <c r="K10" i="3"/>
  <c r="G43" i="3"/>
  <c r="G42" i="3" s="1"/>
  <c r="G16" i="1"/>
  <c r="G13" i="1"/>
  <c r="G10" i="1" l="1"/>
  <c r="J43" i="3"/>
  <c r="J42" i="3" l="1"/>
  <c r="L43" i="3"/>
  <c r="K43" i="3"/>
  <c r="L42" i="3" l="1"/>
  <c r="K42" i="3"/>
</calcChain>
</file>

<file path=xl/sharedStrings.xml><?xml version="1.0" encoding="utf-8"?>
<sst xmlns="http://schemas.openxmlformats.org/spreadsheetml/2006/main" count="319" uniqueCount="186">
  <si>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</si>
  <si>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</si>
  <si>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</si>
  <si>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</si>
  <si>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</si>
  <si>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</si>
  <si>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</si>
  <si>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</si>
  <si>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</si>
  <si>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</si>
  <si>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</si>
  <si>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</si>
  <si>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</si>
  <si>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</si>
  <si>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</si>
  <si>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</si>
  <si>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</si>
  <si>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</si>
  <si>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</si>
  <si>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</si>
  <si>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</si>
  <si>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</si>
  <si>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</si>
  <si>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proizvedene dugotrajne imovine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</si>
  <si>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</si>
  <si>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</si>
  <si>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</si>
  <si>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</si>
  <si>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</si>
  <si>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</si>
  <si>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</si>
  <si>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</si>
  <si>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</si>
  <si>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</si>
  <si>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</si>
  <si>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</si>
  <si>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</si>
  <si>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</si>
  <si>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</si>
  <si>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</si>
  <si>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</si>
  <si>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</si>
  <si>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</si>
  <si>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</si>
  <si>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</si>
  <si>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</si>
  <si>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</si>
  <si>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</si>
  <si>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</si>
  <si>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</si>
  <si>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</si>
  <si>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</si>
  <si>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</si>
  <si>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</si>
  <si>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 xml:space="preserve"> RAČUN PRIHODA I RASHODA </t>
  </si>
  <si>
    <t xml:space="preserve"> RAČUN FINANCIRANJA</t>
  </si>
  <si>
    <t xml:space="preserve">IZVRŠENJE 
1.-6.2023. </t>
  </si>
  <si>
    <t>IZVJEŠTAJ PO PROGRAMSKOJ KLASIFIKACIJI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</si>
  <si>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</si>
  <si>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</si>
  <si>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</si>
  <si>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</si>
  <si>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IZVORNI PLAN ZA 2024.</t>
  </si>
  <si>
    <t>TEKUĆI PLAN ILI REBALANS 2024.</t>
  </si>
  <si>
    <t xml:space="preserve">OSTVARENJE/IZVRŠENJE 
1.-6.2024. </t>
  </si>
  <si>
    <t>Financijski rashodi</t>
  </si>
  <si>
    <t>Kazne, upravne mjere i ostali prihodi</t>
  </si>
  <si>
    <t>Prihodi od imovine</t>
  </si>
  <si>
    <t xml:space="preserve">Rezultat poslovanja </t>
  </si>
  <si>
    <t>Rashodi za nabavu proizvedene dugotrajne imovine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</si>
  <si>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</si>
  <si>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</si>
  <si>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</si>
  <si>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</si>
  <si>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Pomoći temeljem prijenosa EU sredstava</t>
  </si>
  <si>
    <t>Tekuće pomoći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</si>
  <si>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</si>
  <si>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</si>
  <si>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</si>
  <si>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</si>
  <si>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upravnih i administrativnih pristojbi, pristojbi po posebnim propisima i naknada</t>
  </si>
  <si>
    <t>Prihodi od prodaje proizvoda i roba te pruženih usluga, prihodi od donacija te povrati po protestiranim jamstvima</t>
  </si>
  <si>
    <t>Prihodi od prodaje proizvoda i roba te pruženih usluga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</si>
  <si>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</si>
  <si>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</si>
  <si>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</si>
  <si>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</si>
  <si>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 xml:space="preserve">Prihodi iz nadležnog proračuna i od HZZO-a na temelju ugovornih obveza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</si>
  <si>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</si>
  <si>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</si>
  <si>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</si>
  <si>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HZZO-a ne temelju ugovornih obveza</t>
  </si>
  <si>
    <t>Ostali prihodi</t>
  </si>
  <si>
    <t>Plaće (Bruto)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</si>
  <si>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</si>
  <si>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</si>
  <si>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</si>
  <si>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</si>
  <si>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</si>
  <si>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</si>
  <si>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</si>
  <si>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</si>
  <si>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</si>
  <si>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</si>
  <si>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</si>
  <si>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</si>
  <si>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</si>
  <si>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</si>
  <si>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</si>
  <si>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</si>
  <si>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</si>
  <si>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</si>
  <si>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</si>
  <si>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</si>
  <si>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</si>
  <si>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</si>
  <si>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</si>
  <si>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</si>
  <si>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</si>
  <si>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</si>
  <si>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</si>
  <si>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</si>
  <si>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</si>
  <si>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</si>
  <si>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</si>
  <si>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</si>
  <si>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</si>
  <si>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</si>
  <si>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</si>
  <si>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</si>
  <si>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</si>
  <si>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</si>
  <si>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</si>
  <si>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</si>
  <si>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</si>
  <si>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Nematerijalna imovina </t>
  </si>
  <si>
    <t>Licence</t>
  </si>
  <si>
    <t>Postrojenja i oprema</t>
  </si>
  <si>
    <t>Uredska oprema i namještaj</t>
  </si>
  <si>
    <t>Komununikacijska oprema</t>
  </si>
  <si>
    <t>Oprema za održavanje i zaštitu</t>
  </si>
  <si>
    <t>Medicinska i laboratorijska oprema</t>
  </si>
  <si>
    <t>Uređaji, strojevi i oprema za ostale namjene</t>
  </si>
  <si>
    <t>Rashodi za dodatna ulaganja na nefinancijskoj imovini</t>
  </si>
  <si>
    <t>Dodatna ulaganja na građevinskim objektima</t>
  </si>
  <si>
    <t>Građevinski objekti</t>
  </si>
  <si>
    <t>Poslovni objekti</t>
  </si>
  <si>
    <t xml:space="preserve">  12 Decentralizirana sredstva </t>
  </si>
  <si>
    <t xml:space="preserve">  31 Vlastiti prihodi</t>
  </si>
  <si>
    <t>4 Prihodi za posebne namjene</t>
  </si>
  <si>
    <t xml:space="preserve">  43 Ostali prihodi za posebne namjene</t>
  </si>
  <si>
    <t>5 Pomoći</t>
  </si>
  <si>
    <t xml:space="preserve">  52 Pomoći iz drugih proračuna</t>
  </si>
  <si>
    <t xml:space="preserve">  55 Pomoći od izvanproračunskih korisnika</t>
  </si>
  <si>
    <t xml:space="preserve">  56 Pomoći temeljem prijenosa EU sredstava</t>
  </si>
  <si>
    <t>6 Donacije</t>
  </si>
  <si>
    <t xml:space="preserve">  66 Tekuće donacije</t>
  </si>
  <si>
    <t xml:space="preserve">  11 Opći prihodi i primici</t>
  </si>
  <si>
    <t>Manjak prihoda</t>
  </si>
  <si>
    <t>92 Rezultat poslovanja</t>
  </si>
  <si>
    <t>07 Zdravstvo</t>
  </si>
  <si>
    <t>073 Bolničke usluge</t>
  </si>
  <si>
    <t>0732 Usluge specijalističkih bolnica</t>
  </si>
  <si>
    <t>PROGRAM A022110</t>
  </si>
  <si>
    <t>JAVNA UPRAVA I ADMINISTRACIJA</t>
  </si>
  <si>
    <t>Aktivnost A211001</t>
  </si>
  <si>
    <t>REDOVNA AKTIVNOST PRORAČUNSKIH KORISNIKA</t>
  </si>
  <si>
    <t>Izvor financiranja 11</t>
  </si>
  <si>
    <t>Opći prihodi i primici</t>
  </si>
  <si>
    <t>Izvor financiranja 31</t>
  </si>
  <si>
    <t>Vlastiti prihodi</t>
  </si>
  <si>
    <t>Izvor financiranja 43</t>
  </si>
  <si>
    <t>Prihodi za posebne namjene</t>
  </si>
  <si>
    <t>Ostali rashodi</t>
  </si>
  <si>
    <t>Izvor financiranja 52</t>
  </si>
  <si>
    <t>Pomoći iz drugih proračuna</t>
  </si>
  <si>
    <t>Izvor financiranja 55</t>
  </si>
  <si>
    <t>Izvor financiranja 56</t>
  </si>
  <si>
    <t>Izvor financiranja 61</t>
  </si>
  <si>
    <t>Donacije</t>
  </si>
  <si>
    <t xml:space="preserve"> IZVRŠENJE 
1.-6.2024. </t>
  </si>
  <si>
    <t>Aktivnost K211001</t>
  </si>
  <si>
    <t>KAPITALNA ULAGANJA U ZDRAVSTVENE USTANOVE - DECENTRALIZIRANE FUNKCIJE</t>
  </si>
  <si>
    <t>Izvor financiranja 12</t>
  </si>
  <si>
    <t>Decentralizirana sredstva zdravstvo</t>
  </si>
  <si>
    <t>POLUGODIŠNJI IZVJEŠTAJ O IZVRŠENJU FINANCIJSKOG PLANA SPECIJALNE BOLNICE ZA ZAŠTITU DJECE S NEURORAZVOJNIM I MOTORIČKIM SMETNJAMA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</si>
</sst>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71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3" borderId="0" xfId="0" applyFill="1"/>
    <xf numFmtId="0" fontId="3" fillId="2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0" fontId="14" fillId="0" borderId="3" xfId="0" quotePrefix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4" fillId="2" borderId="3" xfId="0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3" fillId="0" borderId="3" xfId="0" applyNumberFormat="1" applyFont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/>
    <xf numFmtId="4" fontId="20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20" fillId="0" borderId="0" xfId="0" applyFont="1"/>
    <xf numFmtId="0" fontId="20" fillId="0" borderId="3" xfId="0" applyFont="1" applyBorder="1" applyAlignment="1">
      <alignment horizontal="left"/>
    </xf>
    <xf numFmtId="0" fontId="19" fillId="0" borderId="3" xfId="0" applyFont="1" applyBorder="1"/>
    <xf numFmtId="4" fontId="20" fillId="0" borderId="3" xfId="0" applyNumberFormat="1" applyFont="1" applyBorder="1"/>
    <xf numFmtId="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9" fillId="5" borderId="3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2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4" fontId="3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 vertical="center"/>
    </xf>
    <xf numFmtId="4" fontId="20" fillId="4" borderId="3" xfId="0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4" borderId="3" xfId="0" applyFill="1" applyBorder="1"/>
    <xf numFmtId="4" fontId="6" fillId="4" borderId="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20" fillId="0" borderId="3" xfId="0" applyNumberFormat="1" applyFont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 wrapText="1"/>
      <protection hidden="1"/>
    </xf>
    <xf numFmtId="2" fontId="6" fillId="6" borderId="4" xfId="0" applyNumberFormat="1" applyFont="1" applyFill="1" applyBorder="1" applyAlignment="1">
      <alignment horizontal="left" vertical="center" wrapText="1"/>
    </xf>
    <xf numFmtId="4" fontId="20" fillId="6" borderId="3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4" fontId="6" fillId="4" borderId="3" xfId="0" quotePrefix="1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1" fillId="4" borderId="1" xfId="0" quotePrefix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4" xfId="0" quotePrefix="1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4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left" vertical="center" wrapText="1"/>
    </xf>
    <xf numFmtId="2" fontId="6" fillId="6" borderId="2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885A667B-4683-40A6-BB09-12E3C2284E55}"/>
    <cellStyle name="Obično_List5" xfId="2" xr:uid="{6628A9D1-B80D-41F6-9715-BB281F3CC819}"/>
  </cellStyles>
  <dxfs count="0"/>
  <tableStyles count="0" defaultTableStyle="TableStyleMedium2" defaultPivotStyle="PivotStyleLight16"/>
  <colors>
    <mruColors>
      <color rgb="FF99CCFF"/>
      <color rgb="FFCCE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workbookViewId="0">
      <selection activeCell="B31" sqref="B31:L32"/>
    </sheetView>
  </sheetViews>
  <sheetFormatPr defaultRowHeight="15" x14ac:dyDescent="0.25"/>
  <cols>
    <col min="1" max="1" width="7" customWidth="1"/>
    <col min="6" max="6" width="18.140625" customWidth="1"/>
    <col min="7" max="8" width="25.28515625" customWidth="1"/>
    <col min="9" max="9" width="23.7109375" customWidth="1"/>
    <col min="10" max="10" width="24.7109375" customWidth="1"/>
    <col min="11" max="12" width="15.7109375" customWidth="1"/>
  </cols>
  <sheetData>
    <row r="1" spans="2:12" ht="42" customHeight="1" x14ac:dyDescent="0.25">
      <c r="B1" s="129" t="s">
        <v>185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29" t="s">
        <v>13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9.5" customHeight="1" x14ac:dyDescent="0.25">
      <c r="B4" s="120"/>
      <c r="C4" s="120"/>
      <c r="D4" s="120"/>
      <c r="E4" s="2"/>
      <c r="F4" s="2"/>
      <c r="G4" s="2"/>
      <c r="H4" s="2"/>
      <c r="I4" s="2"/>
      <c r="J4" s="3"/>
      <c r="K4" s="3"/>
    </row>
    <row r="5" spans="2:12" ht="18" customHeight="1" x14ac:dyDescent="0.25">
      <c r="B5" s="129" t="s">
        <v>48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2" ht="18" customHeight="1" x14ac:dyDescent="0.25">
      <c r="B6" s="32"/>
      <c r="C6" s="33"/>
      <c r="D6" s="33"/>
      <c r="E6" s="33"/>
      <c r="F6" s="33"/>
      <c r="G6" s="33"/>
      <c r="H6" s="33"/>
      <c r="I6" s="33"/>
      <c r="J6" s="33"/>
      <c r="K6" s="33"/>
    </row>
    <row r="7" spans="2:12" ht="24.75" customHeight="1" x14ac:dyDescent="0.25">
      <c r="B7" s="139" t="s">
        <v>49</v>
      </c>
      <c r="C7" s="139"/>
      <c r="D7" s="139"/>
      <c r="E7" s="139"/>
      <c r="F7" s="139"/>
      <c r="G7" s="4"/>
      <c r="H7" s="4"/>
      <c r="I7" s="4"/>
      <c r="J7" s="4"/>
      <c r="K7" s="17"/>
      <c r="L7" s="42"/>
    </row>
    <row r="8" spans="2:12" ht="32.25" customHeight="1" x14ac:dyDescent="0.25">
      <c r="B8" s="140" t="s">
        <v>8</v>
      </c>
      <c r="C8" s="141"/>
      <c r="D8" s="141"/>
      <c r="E8" s="141"/>
      <c r="F8" s="142"/>
      <c r="G8" s="21" t="s">
        <v>51</v>
      </c>
      <c r="H8" s="1" t="s">
        <v>62</v>
      </c>
      <c r="I8" s="1" t="s">
        <v>63</v>
      </c>
      <c r="J8" s="21" t="s">
        <v>64</v>
      </c>
      <c r="K8" s="1" t="s">
        <v>17</v>
      </c>
      <c r="L8" s="1" t="s">
        <v>40</v>
      </c>
    </row>
    <row r="9" spans="2:12" s="24" customFormat="1" ht="11.25" x14ac:dyDescent="0.2">
      <c r="B9" s="135">
        <v>1</v>
      </c>
      <c r="C9" s="135"/>
      <c r="D9" s="135"/>
      <c r="E9" s="135"/>
      <c r="F9" s="136"/>
      <c r="G9" s="23">
        <v>2</v>
      </c>
      <c r="H9" s="22">
        <v>3</v>
      </c>
      <c r="I9" s="22">
        <v>4</v>
      </c>
      <c r="J9" s="22">
        <v>5</v>
      </c>
      <c r="K9" s="22" t="s">
        <v>19</v>
      </c>
      <c r="L9" s="22" t="s">
        <v>20</v>
      </c>
    </row>
    <row r="10" spans="2:12" x14ac:dyDescent="0.25">
      <c r="B10" s="137" t="s">
        <v>0</v>
      </c>
      <c r="C10" s="117"/>
      <c r="D10" s="117"/>
      <c r="E10" s="117"/>
      <c r="F10" s="138"/>
      <c r="G10" s="92">
        <f>G11+G12</f>
        <v>2603114.02</v>
      </c>
      <c r="H10" s="92">
        <f>H11+H12</f>
        <v>6244700</v>
      </c>
      <c r="I10" s="92">
        <f>I11+I12</f>
        <v>7677200</v>
      </c>
      <c r="J10" s="92">
        <f>J11+J12</f>
        <v>3181268.89</v>
      </c>
      <c r="K10" s="92">
        <f>J10/G10*100</f>
        <v>122.21012470287414</v>
      </c>
      <c r="L10" s="92">
        <f>J10/I10*100</f>
        <v>41.437879565466581</v>
      </c>
    </row>
    <row r="11" spans="2:12" x14ac:dyDescent="0.25">
      <c r="B11" s="118" t="s">
        <v>41</v>
      </c>
      <c r="C11" s="119"/>
      <c r="D11" s="119"/>
      <c r="E11" s="119"/>
      <c r="F11" s="133"/>
      <c r="G11" s="41">
        <v>2603114.02</v>
      </c>
      <c r="H11" s="41">
        <v>6244700</v>
      </c>
      <c r="I11" s="41">
        <v>7677200</v>
      </c>
      <c r="J11" s="41">
        <v>3181268.89</v>
      </c>
      <c r="K11" s="41">
        <f t="shared" ref="K11:K16" si="0">J11/G11*100</f>
        <v>122.21012470287414</v>
      </c>
      <c r="L11" s="36">
        <f t="shared" ref="L11:L16" si="1">J11/I11*100</f>
        <v>41.437879565466581</v>
      </c>
    </row>
    <row r="12" spans="2:12" x14ac:dyDescent="0.25">
      <c r="B12" s="132" t="s">
        <v>46</v>
      </c>
      <c r="C12" s="133"/>
      <c r="D12" s="133"/>
      <c r="E12" s="133"/>
      <c r="F12" s="133"/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</row>
    <row r="13" spans="2:12" x14ac:dyDescent="0.25">
      <c r="B13" s="111" t="s">
        <v>1</v>
      </c>
      <c r="C13" s="110"/>
      <c r="D13" s="110"/>
      <c r="E13" s="110"/>
      <c r="F13" s="110"/>
      <c r="G13" s="92">
        <f>G14+G15</f>
        <v>2737604.34</v>
      </c>
      <c r="H13" s="92">
        <f>H14+H15</f>
        <v>6509700</v>
      </c>
      <c r="I13" s="92">
        <f>I14+I15</f>
        <v>7942200</v>
      </c>
      <c r="J13" s="92">
        <f>J14+J15</f>
        <v>3681425.3699999996</v>
      </c>
      <c r="K13" s="92">
        <f t="shared" si="0"/>
        <v>134.47616648649819</v>
      </c>
      <c r="L13" s="92">
        <f t="shared" si="1"/>
        <v>46.352715494447381</v>
      </c>
    </row>
    <row r="14" spans="2:12" x14ac:dyDescent="0.25">
      <c r="B14" s="131" t="s">
        <v>42</v>
      </c>
      <c r="C14" s="119"/>
      <c r="D14" s="119"/>
      <c r="E14" s="119"/>
      <c r="F14" s="119"/>
      <c r="G14" s="41">
        <v>2717892.13</v>
      </c>
      <c r="H14" s="41">
        <v>6339300</v>
      </c>
      <c r="I14" s="41">
        <v>7259300</v>
      </c>
      <c r="J14" s="41">
        <v>3633823.76</v>
      </c>
      <c r="K14" s="41">
        <f t="shared" si="0"/>
        <v>133.70007293115052</v>
      </c>
      <c r="L14" s="41">
        <f t="shared" si="1"/>
        <v>50.057495350791392</v>
      </c>
    </row>
    <row r="15" spans="2:12" x14ac:dyDescent="0.25">
      <c r="B15" s="132" t="s">
        <v>43</v>
      </c>
      <c r="C15" s="133"/>
      <c r="D15" s="133"/>
      <c r="E15" s="133"/>
      <c r="F15" s="133"/>
      <c r="G15" s="41">
        <v>19712.21</v>
      </c>
      <c r="H15" s="41">
        <v>170400</v>
      </c>
      <c r="I15" s="41">
        <v>682900</v>
      </c>
      <c r="J15" s="41">
        <v>47601.61</v>
      </c>
      <c r="K15" s="41">
        <f t="shared" si="0"/>
        <v>241.4828677251308</v>
      </c>
      <c r="L15" s="41">
        <f t="shared" si="1"/>
        <v>6.970509591448236</v>
      </c>
    </row>
    <row r="16" spans="2:12" x14ac:dyDescent="0.25">
      <c r="B16" s="116" t="s">
        <v>52</v>
      </c>
      <c r="C16" s="117"/>
      <c r="D16" s="117"/>
      <c r="E16" s="117"/>
      <c r="F16" s="117"/>
      <c r="G16" s="92">
        <f>G10-G13</f>
        <v>-134490.31999999983</v>
      </c>
      <c r="H16" s="92">
        <f>H10-H13</f>
        <v>-265000</v>
      </c>
      <c r="I16" s="92">
        <f>I10-I13</f>
        <v>-265000</v>
      </c>
      <c r="J16" s="92">
        <f>J10-J13</f>
        <v>-500156.47999999952</v>
      </c>
      <c r="K16" s="92">
        <f t="shared" si="0"/>
        <v>371.8903189463748</v>
      </c>
      <c r="L16" s="92">
        <f t="shared" si="1"/>
        <v>188.73829433962246</v>
      </c>
    </row>
    <row r="17" spans="1:43" ht="18" x14ac:dyDescent="0.25">
      <c r="B17" s="2"/>
      <c r="C17" s="14"/>
      <c r="D17" s="14"/>
      <c r="E17" s="14"/>
      <c r="F17" s="14"/>
      <c r="G17" s="14"/>
      <c r="H17" s="14"/>
      <c r="I17" s="39"/>
      <c r="J17" s="15"/>
      <c r="K17" s="15"/>
      <c r="L17" s="15"/>
    </row>
    <row r="18" spans="1:43" ht="24" customHeight="1" x14ac:dyDescent="0.25">
      <c r="B18" s="139" t="s">
        <v>53</v>
      </c>
      <c r="C18" s="139"/>
      <c r="D18" s="139"/>
      <c r="E18" s="139"/>
      <c r="F18" s="139"/>
      <c r="G18" s="14"/>
      <c r="H18" s="14"/>
      <c r="I18" s="39"/>
      <c r="J18" s="15"/>
      <c r="K18" s="15"/>
      <c r="L18" s="15"/>
    </row>
    <row r="19" spans="1:43" ht="29.25" customHeight="1" x14ac:dyDescent="0.25">
      <c r="B19" s="121" t="s">
        <v>8</v>
      </c>
      <c r="C19" s="121"/>
      <c r="D19" s="121"/>
      <c r="E19" s="121"/>
      <c r="F19" s="121"/>
      <c r="G19" s="21" t="s">
        <v>51</v>
      </c>
      <c r="H19" s="1" t="s">
        <v>62</v>
      </c>
      <c r="I19" s="1" t="s">
        <v>63</v>
      </c>
      <c r="J19" s="21" t="s">
        <v>64</v>
      </c>
      <c r="K19" s="1" t="s">
        <v>17</v>
      </c>
      <c r="L19" s="1" t="s">
        <v>40</v>
      </c>
    </row>
    <row r="20" spans="1:43" s="24" customFormat="1" x14ac:dyDescent="0.25">
      <c r="B20" s="122">
        <v>1</v>
      </c>
      <c r="C20" s="123"/>
      <c r="D20" s="123"/>
      <c r="E20" s="123"/>
      <c r="F20" s="123"/>
      <c r="G20" s="37">
        <v>2</v>
      </c>
      <c r="H20" s="22">
        <v>3</v>
      </c>
      <c r="I20" s="40">
        <v>4</v>
      </c>
      <c r="J20" s="22">
        <v>5</v>
      </c>
      <c r="K20" s="22" t="s">
        <v>19</v>
      </c>
      <c r="L20" s="22" t="s">
        <v>20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4"/>
      <c r="B21" s="118" t="s">
        <v>44</v>
      </c>
      <c r="C21" s="127"/>
      <c r="D21" s="127"/>
      <c r="E21" s="127"/>
      <c r="F21" s="127"/>
      <c r="G21" s="38">
        <v>0</v>
      </c>
      <c r="H21" s="16">
        <v>0</v>
      </c>
      <c r="I21" s="41">
        <v>0</v>
      </c>
      <c r="J21" s="41">
        <v>0</v>
      </c>
      <c r="K21" s="36">
        <v>0</v>
      </c>
      <c r="L21" s="36">
        <v>0</v>
      </c>
    </row>
    <row r="22" spans="1:43" ht="15" customHeight="1" x14ac:dyDescent="0.25">
      <c r="A22" s="24"/>
      <c r="B22" s="118" t="s">
        <v>45</v>
      </c>
      <c r="C22" s="119"/>
      <c r="D22" s="119"/>
      <c r="E22" s="119"/>
      <c r="F22" s="119"/>
      <c r="G22" s="38">
        <v>0</v>
      </c>
      <c r="H22" s="16">
        <v>0</v>
      </c>
      <c r="I22" s="41">
        <v>0</v>
      </c>
      <c r="J22" s="41">
        <v>0</v>
      </c>
      <c r="K22" s="36">
        <v>0</v>
      </c>
      <c r="L22" s="36">
        <v>0</v>
      </c>
    </row>
    <row r="23" spans="1:43" s="34" customFormat="1" ht="15" customHeight="1" x14ac:dyDescent="0.25">
      <c r="A23" s="24"/>
      <c r="B23" s="124" t="s">
        <v>47</v>
      </c>
      <c r="C23" s="125"/>
      <c r="D23" s="125"/>
      <c r="E23" s="125"/>
      <c r="F23" s="126"/>
      <c r="G23" s="112">
        <f>G21-G22</f>
        <v>0</v>
      </c>
      <c r="H23" s="112">
        <f>H21-H22</f>
        <v>0</v>
      </c>
      <c r="I23" s="112">
        <f>I21-I22</f>
        <v>0</v>
      </c>
      <c r="J23" s="112">
        <f>J21-J22</f>
        <v>0</v>
      </c>
      <c r="K23" s="92">
        <v>0</v>
      </c>
      <c r="L23" s="92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4" customFormat="1" ht="15" customHeight="1" x14ac:dyDescent="0.25">
      <c r="A24" s="24"/>
      <c r="B24" s="118" t="s">
        <v>58</v>
      </c>
      <c r="C24" s="119"/>
      <c r="D24" s="119"/>
      <c r="E24" s="119"/>
      <c r="F24" s="119"/>
      <c r="G24" s="38">
        <v>-1523714.67</v>
      </c>
      <c r="H24" s="43">
        <v>-1803714</v>
      </c>
      <c r="I24" s="41">
        <v>-1803714</v>
      </c>
      <c r="J24" s="41">
        <v>-1521844.8</v>
      </c>
      <c r="K24" s="41">
        <f t="shared" ref="K24:K27" si="2">J24/G24*100</f>
        <v>99.877282142331808</v>
      </c>
      <c r="L24" s="36">
        <f>J24/I24*100</f>
        <v>84.372844031814353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5" customHeight="1" x14ac:dyDescent="0.25">
      <c r="A25" s="24"/>
      <c r="B25" s="118" t="s">
        <v>59</v>
      </c>
      <c r="C25" s="119"/>
      <c r="D25" s="119"/>
      <c r="E25" s="119"/>
      <c r="F25" s="119"/>
      <c r="G25" s="38">
        <v>-134490.32</v>
      </c>
      <c r="H25" s="43">
        <v>-265000</v>
      </c>
      <c r="I25" s="41">
        <v>-265000</v>
      </c>
      <c r="J25" s="41">
        <v>-500156.48</v>
      </c>
      <c r="K25" s="41">
        <f t="shared" si="2"/>
        <v>371.89031894637469</v>
      </c>
      <c r="L25" s="36">
        <f>J25/I25*100</f>
        <v>188.73829433962263</v>
      </c>
    </row>
    <row r="26" spans="1:43" x14ac:dyDescent="0.25">
      <c r="B26" s="124" t="s">
        <v>60</v>
      </c>
      <c r="C26" s="125"/>
      <c r="D26" s="125"/>
      <c r="E26" s="125"/>
      <c r="F26" s="126"/>
      <c r="G26" s="112">
        <v>0</v>
      </c>
      <c r="H26" s="112">
        <v>0</v>
      </c>
      <c r="I26" s="113">
        <v>0</v>
      </c>
      <c r="J26" s="113">
        <v>0</v>
      </c>
      <c r="K26" s="92">
        <v>0</v>
      </c>
      <c r="L26" s="92">
        <v>0</v>
      </c>
    </row>
    <row r="27" spans="1:43" ht="17.25" customHeight="1" x14ac:dyDescent="0.25">
      <c r="B27" s="128" t="s">
        <v>61</v>
      </c>
      <c r="C27" s="128"/>
      <c r="D27" s="128"/>
      <c r="E27" s="128"/>
      <c r="F27" s="128"/>
      <c r="G27" s="114">
        <f>G24+G25</f>
        <v>-1658204.99</v>
      </c>
      <c r="H27" s="114">
        <f>H24+H25</f>
        <v>-2068714</v>
      </c>
      <c r="I27" s="114">
        <f>I24+I25</f>
        <v>-2068714</v>
      </c>
      <c r="J27" s="114">
        <f>J24+J25</f>
        <v>-2022001.28</v>
      </c>
      <c r="K27" s="92">
        <f t="shared" si="2"/>
        <v>121.93916266046215</v>
      </c>
      <c r="L27" s="92">
        <f>J27/I27*100</f>
        <v>97.741944028995803</v>
      </c>
    </row>
    <row r="28" spans="1:43" ht="15.75" x14ac:dyDescent="0.25">
      <c r="B28" s="11"/>
      <c r="C28" s="12"/>
      <c r="D28" s="12"/>
      <c r="E28" s="12"/>
      <c r="F28" s="12"/>
      <c r="G28" s="13"/>
      <c r="H28" s="13"/>
      <c r="I28" s="13"/>
      <c r="J28" s="13"/>
      <c r="K28" s="13"/>
    </row>
    <row r="29" spans="1:43" ht="15" customHeight="1" x14ac:dyDescent="0.25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4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43" ht="15" customHeight="1" x14ac:dyDescent="0.25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</row>
    <row r="32" spans="1:43" ht="12.75" customHeight="1" x14ac:dyDescent="0.25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</row>
    <row r="33" spans="2:12" x14ac:dyDescent="0.25"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2:12" ht="15" customHeight="1" x14ac:dyDescent="0.2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2:12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</row>
  </sheetData>
  <mergeCells count="28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6:F26"/>
    <mergeCell ref="B27:F2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0"/>
  <sheetViews>
    <sheetView tabSelected="1" zoomScaleNormal="100" zoomScaleSheetLayoutView="71" workbookViewId="0">
      <selection activeCell="Z77" sqref="Z77"/>
    </sheetView>
  </sheetViews>
  <sheetFormatPr defaultRowHeight="12.75" x14ac:dyDescent="0.2"/>
  <cols>
    <col min="1" max="1" width="9.140625" style="51"/>
    <col min="2" max="2" width="7.42578125" style="51" bestFit="1" customWidth="1"/>
    <col min="3" max="3" width="7.7109375" style="51" customWidth="1"/>
    <col min="4" max="4" width="5.42578125" style="51" bestFit="1" customWidth="1"/>
    <col min="5" max="5" width="5.42578125" style="51" customWidth="1"/>
    <col min="6" max="6" width="44.7109375" style="51" customWidth="1"/>
    <col min="7" max="10" width="25.28515625" style="51" customWidth="1"/>
    <col min="11" max="12" width="15.7109375" style="51" customWidth="1"/>
    <col min="13" max="16384" width="9.140625" style="51"/>
  </cols>
  <sheetData>
    <row r="1" spans="2:12" ht="18" customHeight="1" x14ac:dyDescent="0.2"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2:12" ht="15.75" customHeight="1" x14ac:dyDescent="0.2">
      <c r="B2" s="146" t="s">
        <v>13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12" x14ac:dyDescent="0.2">
      <c r="B3" s="50"/>
      <c r="C3" s="50"/>
      <c r="D3" s="50"/>
      <c r="E3" s="50"/>
      <c r="F3" s="50"/>
      <c r="G3" s="50"/>
      <c r="H3" s="50"/>
      <c r="I3" s="50"/>
      <c r="J3" s="3"/>
      <c r="K3" s="3"/>
    </row>
    <row r="4" spans="2:12" ht="18" customHeight="1" x14ac:dyDescent="0.2">
      <c r="B4" s="146" t="s">
        <v>54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2:12" x14ac:dyDescent="0.2">
      <c r="B5" s="50"/>
      <c r="C5" s="50"/>
      <c r="D5" s="50"/>
      <c r="E5" s="50"/>
      <c r="F5" s="50"/>
      <c r="G5" s="50"/>
      <c r="H5" s="50"/>
      <c r="I5" s="50"/>
      <c r="J5" s="3"/>
      <c r="K5" s="3"/>
    </row>
    <row r="6" spans="2:12" ht="15.75" customHeight="1" x14ac:dyDescent="0.2">
      <c r="B6" s="146" t="s">
        <v>18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2:12" x14ac:dyDescent="0.2">
      <c r="B7" s="50"/>
      <c r="C7" s="50"/>
      <c r="D7" s="50"/>
      <c r="E7" s="50"/>
      <c r="F7" s="50"/>
      <c r="G7" s="50"/>
      <c r="H7" s="50"/>
      <c r="I7" s="50"/>
      <c r="J7" s="3"/>
      <c r="K7" s="3"/>
    </row>
    <row r="8" spans="2:12" ht="36" customHeight="1" x14ac:dyDescent="0.2">
      <c r="B8" s="143" t="s">
        <v>8</v>
      </c>
      <c r="C8" s="144"/>
      <c r="D8" s="144"/>
      <c r="E8" s="144"/>
      <c r="F8" s="145"/>
      <c r="G8" s="44" t="s">
        <v>51</v>
      </c>
      <c r="H8" s="44" t="s">
        <v>62</v>
      </c>
      <c r="I8" s="44" t="s">
        <v>63</v>
      </c>
      <c r="J8" s="44" t="s">
        <v>64</v>
      </c>
      <c r="K8" s="44" t="s">
        <v>17</v>
      </c>
      <c r="L8" s="44" t="s">
        <v>40</v>
      </c>
    </row>
    <row r="9" spans="2:12" ht="16.5" customHeight="1" x14ac:dyDescent="0.2">
      <c r="B9" s="143">
        <v>1</v>
      </c>
      <c r="C9" s="144"/>
      <c r="D9" s="144"/>
      <c r="E9" s="144"/>
      <c r="F9" s="145"/>
      <c r="G9" s="44">
        <v>2</v>
      </c>
      <c r="H9" s="44">
        <v>3</v>
      </c>
      <c r="I9" s="44">
        <v>4</v>
      </c>
      <c r="J9" s="44">
        <v>5</v>
      </c>
      <c r="K9" s="44" t="s">
        <v>19</v>
      </c>
      <c r="L9" s="44" t="s">
        <v>20</v>
      </c>
    </row>
    <row r="10" spans="2:12" ht="16.5" customHeight="1" x14ac:dyDescent="0.2">
      <c r="B10" s="5"/>
      <c r="C10" s="5"/>
      <c r="D10" s="5"/>
      <c r="E10" s="5"/>
      <c r="F10" s="5" t="s">
        <v>21</v>
      </c>
      <c r="G10" s="52">
        <f>G11+G40</f>
        <v>2603114.0199999996</v>
      </c>
      <c r="H10" s="46">
        <f>H11+H40+H42</f>
        <v>6509700</v>
      </c>
      <c r="I10" s="46">
        <f>I11+I40+I42</f>
        <v>7942200</v>
      </c>
      <c r="J10" s="52">
        <f>J11+J40</f>
        <v>3181268.89</v>
      </c>
      <c r="K10" s="52">
        <f>J10/G10*100</f>
        <v>122.21012470287415</v>
      </c>
      <c r="L10" s="52">
        <f>J10/I10*100</f>
        <v>40.055260381254563</v>
      </c>
    </row>
    <row r="11" spans="2:12" ht="15.75" customHeight="1" x14ac:dyDescent="0.2">
      <c r="B11" s="5">
        <v>6</v>
      </c>
      <c r="C11" s="5"/>
      <c r="D11" s="5"/>
      <c r="E11" s="5"/>
      <c r="F11" s="5" t="s">
        <v>2</v>
      </c>
      <c r="G11" s="52">
        <f>G12+G19+G22+G25+G31+G37</f>
        <v>2603114.0199999996</v>
      </c>
      <c r="H11" s="52">
        <f>H12+H19+H22+H25+H31+H37</f>
        <v>6244700</v>
      </c>
      <c r="I11" s="52">
        <f>I12+I19+I22+I25+I31+I37</f>
        <v>7677200</v>
      </c>
      <c r="J11" s="52">
        <f>J12+J19+J22+J25+J31+J37</f>
        <v>3181268.89</v>
      </c>
      <c r="K11" s="52">
        <f t="shared" ref="K11:K43" si="0">J11/G11*100</f>
        <v>122.21012470287415</v>
      </c>
      <c r="L11" s="52">
        <f t="shared" ref="L11:L43" si="1">J11/I11*100</f>
        <v>41.437879565466581</v>
      </c>
    </row>
    <row r="12" spans="2:12" ht="29.25" customHeight="1" x14ac:dyDescent="0.2">
      <c r="B12" s="5"/>
      <c r="C12" s="5">
        <v>63</v>
      </c>
      <c r="D12" s="5"/>
      <c r="E12" s="5"/>
      <c r="F12" s="5" t="s">
        <v>22</v>
      </c>
      <c r="G12" s="52">
        <v>0</v>
      </c>
      <c r="H12" s="52">
        <f>H13+H15+H17</f>
        <v>469600</v>
      </c>
      <c r="I12" s="52">
        <f>I13+I15+I17</f>
        <v>469600</v>
      </c>
      <c r="J12" s="52">
        <f>J13+J15+J17</f>
        <v>0</v>
      </c>
      <c r="K12" s="53">
        <v>0</v>
      </c>
      <c r="L12" s="53">
        <f t="shared" si="1"/>
        <v>0</v>
      </c>
    </row>
    <row r="13" spans="2:12" ht="17.25" customHeight="1" x14ac:dyDescent="0.2">
      <c r="B13" s="6"/>
      <c r="C13" s="6"/>
      <c r="D13" s="20">
        <v>634</v>
      </c>
      <c r="E13" s="20"/>
      <c r="F13" s="20" t="s">
        <v>70</v>
      </c>
      <c r="G13" s="52">
        <f>G14</f>
        <v>0</v>
      </c>
      <c r="H13" s="52">
        <f>H14</f>
        <v>193400</v>
      </c>
      <c r="I13" s="52">
        <f>I14</f>
        <v>193400</v>
      </c>
      <c r="J13" s="52">
        <f>J14</f>
        <v>0</v>
      </c>
      <c r="K13" s="53">
        <v>0</v>
      </c>
      <c r="L13" s="53">
        <f t="shared" si="1"/>
        <v>0</v>
      </c>
    </row>
    <row r="14" spans="2:12" ht="18" customHeight="1" x14ac:dyDescent="0.2">
      <c r="B14" s="6"/>
      <c r="C14" s="6"/>
      <c r="D14" s="6"/>
      <c r="E14" s="6">
        <v>6341</v>
      </c>
      <c r="F14" s="6" t="s">
        <v>71</v>
      </c>
      <c r="G14" s="53">
        <v>0</v>
      </c>
      <c r="H14" s="45">
        <v>193400</v>
      </c>
      <c r="I14" s="53">
        <v>193400</v>
      </c>
      <c r="J14" s="53">
        <v>0</v>
      </c>
      <c r="K14" s="53">
        <v>0</v>
      </c>
      <c r="L14" s="53">
        <f t="shared" si="1"/>
        <v>0</v>
      </c>
    </row>
    <row r="15" spans="2:12" ht="30" customHeight="1" x14ac:dyDescent="0.2">
      <c r="B15" s="6"/>
      <c r="C15" s="6"/>
      <c r="D15" s="20">
        <v>636</v>
      </c>
      <c r="E15" s="20"/>
      <c r="F15" s="47" t="s">
        <v>72</v>
      </c>
      <c r="G15" s="52">
        <f>G16</f>
        <v>0</v>
      </c>
      <c r="H15" s="52">
        <f>H16</f>
        <v>200000</v>
      </c>
      <c r="I15" s="52">
        <f>I16</f>
        <v>200000</v>
      </c>
      <c r="J15" s="52">
        <f>J16</f>
        <v>0</v>
      </c>
      <c r="K15" s="53">
        <v>0</v>
      </c>
      <c r="L15" s="53">
        <f t="shared" si="1"/>
        <v>0</v>
      </c>
    </row>
    <row r="16" spans="2:12" ht="25.5" customHeight="1" x14ac:dyDescent="0.2">
      <c r="B16" s="6"/>
      <c r="C16" s="6"/>
      <c r="D16" s="20"/>
      <c r="E16" s="6">
        <v>6361</v>
      </c>
      <c r="F16" s="26" t="s">
        <v>73</v>
      </c>
      <c r="G16" s="53">
        <v>0</v>
      </c>
      <c r="H16" s="45">
        <v>200000</v>
      </c>
      <c r="I16" s="53">
        <v>200000</v>
      </c>
      <c r="J16" s="53">
        <v>0</v>
      </c>
      <c r="K16" s="53">
        <v>0</v>
      </c>
      <c r="L16" s="53">
        <f t="shared" si="1"/>
        <v>0</v>
      </c>
    </row>
    <row r="17" spans="2:12" ht="21.75" customHeight="1" x14ac:dyDescent="0.2">
      <c r="B17" s="6"/>
      <c r="C17" s="6"/>
      <c r="D17" s="20">
        <v>638</v>
      </c>
      <c r="E17" s="20"/>
      <c r="F17" s="47" t="s">
        <v>74</v>
      </c>
      <c r="G17" s="52">
        <f>G18</f>
        <v>0</v>
      </c>
      <c r="H17" s="52">
        <f>H18</f>
        <v>76200</v>
      </c>
      <c r="I17" s="52">
        <f>I18</f>
        <v>76200</v>
      </c>
      <c r="J17" s="52">
        <f>J18</f>
        <v>0</v>
      </c>
      <c r="K17" s="53">
        <v>0</v>
      </c>
      <c r="L17" s="53">
        <f t="shared" si="1"/>
        <v>0</v>
      </c>
    </row>
    <row r="18" spans="2:12" ht="20.25" customHeight="1" x14ac:dyDescent="0.2">
      <c r="B18" s="6"/>
      <c r="C18" s="6"/>
      <c r="D18" s="20"/>
      <c r="E18" s="6">
        <v>6381</v>
      </c>
      <c r="F18" s="26" t="s">
        <v>75</v>
      </c>
      <c r="G18" s="53">
        <v>0</v>
      </c>
      <c r="H18" s="45">
        <v>76200</v>
      </c>
      <c r="I18" s="53">
        <v>76200</v>
      </c>
      <c r="J18" s="53">
        <v>0</v>
      </c>
      <c r="K18" s="53">
        <v>0</v>
      </c>
      <c r="L18" s="53">
        <f t="shared" si="1"/>
        <v>0</v>
      </c>
    </row>
    <row r="19" spans="2:12" ht="15.75" customHeight="1" x14ac:dyDescent="0.2">
      <c r="B19" s="6"/>
      <c r="C19" s="20">
        <v>64</v>
      </c>
      <c r="D19" s="20"/>
      <c r="E19" s="20"/>
      <c r="F19" s="47" t="s">
        <v>67</v>
      </c>
      <c r="G19" s="52">
        <v>0</v>
      </c>
      <c r="H19" s="52">
        <f t="shared" ref="H19:J20" si="2">H20</f>
        <v>100</v>
      </c>
      <c r="I19" s="52">
        <f t="shared" si="2"/>
        <v>100</v>
      </c>
      <c r="J19" s="52">
        <f t="shared" si="2"/>
        <v>0</v>
      </c>
      <c r="K19" s="53">
        <v>0</v>
      </c>
      <c r="L19" s="53">
        <f t="shared" si="1"/>
        <v>0</v>
      </c>
    </row>
    <row r="20" spans="2:12" ht="15.75" customHeight="1" x14ac:dyDescent="0.2">
      <c r="B20" s="6"/>
      <c r="C20" s="6"/>
      <c r="D20" s="20">
        <v>641</v>
      </c>
      <c r="E20" s="6"/>
      <c r="F20" s="47" t="s">
        <v>76</v>
      </c>
      <c r="G20" s="52">
        <f>G21</f>
        <v>0</v>
      </c>
      <c r="H20" s="52">
        <f t="shared" si="2"/>
        <v>100</v>
      </c>
      <c r="I20" s="52">
        <f t="shared" si="2"/>
        <v>100</v>
      </c>
      <c r="J20" s="52">
        <f t="shared" si="2"/>
        <v>0</v>
      </c>
      <c r="K20" s="53">
        <v>0</v>
      </c>
      <c r="L20" s="53">
        <f t="shared" si="1"/>
        <v>0</v>
      </c>
    </row>
    <row r="21" spans="2:12" ht="15.75" customHeight="1" x14ac:dyDescent="0.2">
      <c r="B21" s="6"/>
      <c r="C21" s="6"/>
      <c r="D21" s="20"/>
      <c r="E21" s="6">
        <v>6413</v>
      </c>
      <c r="F21" s="26" t="s">
        <v>77</v>
      </c>
      <c r="G21" s="53">
        <v>0</v>
      </c>
      <c r="H21" s="45">
        <v>100</v>
      </c>
      <c r="I21" s="53">
        <v>100</v>
      </c>
      <c r="J21" s="53">
        <v>0</v>
      </c>
      <c r="K21" s="53">
        <v>0</v>
      </c>
      <c r="L21" s="53">
        <f t="shared" si="1"/>
        <v>0</v>
      </c>
    </row>
    <row r="22" spans="2:12" ht="30" customHeight="1" x14ac:dyDescent="0.2">
      <c r="B22" s="6"/>
      <c r="C22" s="20">
        <v>65</v>
      </c>
      <c r="D22" s="20"/>
      <c r="E22" s="20"/>
      <c r="F22" s="47" t="s">
        <v>80</v>
      </c>
      <c r="G22" s="46">
        <f t="shared" ref="G22:J23" si="3">G23</f>
        <v>10161.02</v>
      </c>
      <c r="H22" s="46">
        <f t="shared" si="3"/>
        <v>25000</v>
      </c>
      <c r="I22" s="46">
        <f t="shared" si="3"/>
        <v>25000</v>
      </c>
      <c r="J22" s="46">
        <f t="shared" si="3"/>
        <v>19001.830000000002</v>
      </c>
      <c r="K22" s="52">
        <f t="shared" si="0"/>
        <v>187.00711149077554</v>
      </c>
      <c r="L22" s="52">
        <f t="shared" si="1"/>
        <v>76.007320000000007</v>
      </c>
    </row>
    <row r="23" spans="2:12" ht="24" customHeight="1" x14ac:dyDescent="0.2">
      <c r="B23" s="6"/>
      <c r="C23" s="20"/>
      <c r="D23" s="20">
        <v>652</v>
      </c>
      <c r="E23" s="20"/>
      <c r="F23" s="47" t="s">
        <v>78</v>
      </c>
      <c r="G23" s="46">
        <f t="shared" si="3"/>
        <v>10161.02</v>
      </c>
      <c r="H23" s="46">
        <f t="shared" si="3"/>
        <v>25000</v>
      </c>
      <c r="I23" s="46">
        <f t="shared" si="3"/>
        <v>25000</v>
      </c>
      <c r="J23" s="46">
        <f t="shared" si="3"/>
        <v>19001.830000000002</v>
      </c>
      <c r="K23" s="52">
        <f t="shared" si="0"/>
        <v>187.00711149077554</v>
      </c>
      <c r="L23" s="52">
        <f t="shared" si="1"/>
        <v>76.007320000000007</v>
      </c>
    </row>
    <row r="24" spans="2:12" ht="24" customHeight="1" x14ac:dyDescent="0.2">
      <c r="B24" s="6"/>
      <c r="C24" s="20"/>
      <c r="D24" s="20"/>
      <c r="E24" s="6">
        <v>6526</v>
      </c>
      <c r="F24" s="26" t="s">
        <v>79</v>
      </c>
      <c r="G24" s="45">
        <v>10161.02</v>
      </c>
      <c r="H24" s="45">
        <v>25000</v>
      </c>
      <c r="I24" s="45">
        <v>25000</v>
      </c>
      <c r="J24" s="53">
        <v>19001.830000000002</v>
      </c>
      <c r="K24" s="53">
        <f t="shared" si="0"/>
        <v>187.00711149077554</v>
      </c>
      <c r="L24" s="53">
        <f t="shared" si="1"/>
        <v>76.007320000000007</v>
      </c>
    </row>
    <row r="25" spans="2:12" ht="42" customHeight="1" x14ac:dyDescent="0.2">
      <c r="B25" s="6"/>
      <c r="C25" s="20">
        <v>66</v>
      </c>
      <c r="D25" s="20"/>
      <c r="E25" s="20"/>
      <c r="F25" s="47" t="s">
        <v>81</v>
      </c>
      <c r="G25" s="46">
        <f>G26+G28</f>
        <v>64409.710000000006</v>
      </c>
      <c r="H25" s="46">
        <v>85000</v>
      </c>
      <c r="I25" s="46">
        <v>85000</v>
      </c>
      <c r="J25" s="46">
        <f>J26+J28</f>
        <v>41561.5</v>
      </c>
      <c r="K25" s="52">
        <f t="shared" si="0"/>
        <v>64.526761570576852</v>
      </c>
      <c r="L25" s="52">
        <f t="shared" si="1"/>
        <v>48.895882352941179</v>
      </c>
    </row>
    <row r="26" spans="2:12" ht="27.75" customHeight="1" x14ac:dyDescent="0.2">
      <c r="B26" s="6"/>
      <c r="C26" s="20"/>
      <c r="D26" s="20">
        <v>661</v>
      </c>
      <c r="E26" s="6"/>
      <c r="F26" s="47" t="s">
        <v>82</v>
      </c>
      <c r="G26" s="46">
        <f>G27</f>
        <v>26904.560000000001</v>
      </c>
      <c r="H26" s="46">
        <f>H27</f>
        <v>65000</v>
      </c>
      <c r="I26" s="46">
        <f>I27</f>
        <v>65000</v>
      </c>
      <c r="J26" s="46">
        <f>J27</f>
        <v>22796.29</v>
      </c>
      <c r="K26" s="52">
        <f t="shared" si="0"/>
        <v>84.730209302809641</v>
      </c>
      <c r="L26" s="52">
        <f t="shared" si="1"/>
        <v>35.071215384615385</v>
      </c>
    </row>
    <row r="27" spans="2:12" ht="27.75" customHeight="1" x14ac:dyDescent="0.2">
      <c r="B27" s="6"/>
      <c r="C27" s="20"/>
      <c r="D27" s="20"/>
      <c r="E27" s="6">
        <v>6615</v>
      </c>
      <c r="F27" s="26" t="s">
        <v>83</v>
      </c>
      <c r="G27" s="45">
        <v>26904.560000000001</v>
      </c>
      <c r="H27" s="45">
        <v>65000</v>
      </c>
      <c r="I27" s="45">
        <v>65000</v>
      </c>
      <c r="J27" s="53">
        <v>22796.29</v>
      </c>
      <c r="K27" s="53">
        <f t="shared" si="0"/>
        <v>84.730209302809641</v>
      </c>
      <c r="L27" s="53">
        <f t="shared" si="1"/>
        <v>35.071215384615385</v>
      </c>
    </row>
    <row r="28" spans="2:12" ht="40.5" customHeight="1" x14ac:dyDescent="0.2">
      <c r="B28" s="6"/>
      <c r="C28" s="6"/>
      <c r="D28" s="20">
        <v>663</v>
      </c>
      <c r="E28" s="20"/>
      <c r="F28" s="5" t="s">
        <v>84</v>
      </c>
      <c r="G28" s="46">
        <f>G29+G30</f>
        <v>37505.15</v>
      </c>
      <c r="H28" s="46">
        <f>H29+H30</f>
        <v>20000</v>
      </c>
      <c r="I28" s="46">
        <f>I29+I30</f>
        <v>20000</v>
      </c>
      <c r="J28" s="46">
        <f>J29+J30</f>
        <v>18765.21</v>
      </c>
      <c r="K28" s="52">
        <f t="shared" si="0"/>
        <v>50.033688706750937</v>
      </c>
      <c r="L28" s="52">
        <f t="shared" si="1"/>
        <v>93.826049999999995</v>
      </c>
    </row>
    <row r="29" spans="2:12" ht="20.25" customHeight="1" x14ac:dyDescent="0.2">
      <c r="B29" s="6"/>
      <c r="C29" s="20"/>
      <c r="D29" s="6"/>
      <c r="E29" s="6">
        <v>6631</v>
      </c>
      <c r="F29" s="9" t="s">
        <v>85</v>
      </c>
      <c r="G29" s="45">
        <v>35942.75</v>
      </c>
      <c r="H29" s="45">
        <v>20000</v>
      </c>
      <c r="I29" s="45">
        <v>20000</v>
      </c>
      <c r="J29" s="53">
        <v>18765.21</v>
      </c>
      <c r="K29" s="53">
        <f t="shared" si="0"/>
        <v>52.208609524869409</v>
      </c>
      <c r="L29" s="53">
        <f t="shared" si="1"/>
        <v>93.826049999999995</v>
      </c>
    </row>
    <row r="30" spans="2:12" ht="20.25" customHeight="1" x14ac:dyDescent="0.2">
      <c r="B30" s="6"/>
      <c r="C30" s="20"/>
      <c r="D30" s="6"/>
      <c r="E30" s="6">
        <v>6632</v>
      </c>
      <c r="F30" s="9" t="s">
        <v>86</v>
      </c>
      <c r="G30" s="45">
        <v>1562.4</v>
      </c>
      <c r="H30" s="45">
        <v>0</v>
      </c>
      <c r="I30" s="45">
        <v>0</v>
      </c>
      <c r="J30" s="53">
        <v>0</v>
      </c>
      <c r="K30" s="53">
        <f t="shared" si="0"/>
        <v>0</v>
      </c>
      <c r="L30" s="53">
        <v>0</v>
      </c>
    </row>
    <row r="31" spans="2:12" ht="33" customHeight="1" x14ac:dyDescent="0.2">
      <c r="B31" s="6"/>
      <c r="C31" s="20">
        <v>67</v>
      </c>
      <c r="D31" s="20"/>
      <c r="E31" s="20"/>
      <c r="F31" s="5" t="s">
        <v>87</v>
      </c>
      <c r="G31" s="46">
        <f>G32+G35</f>
        <v>2527800.0299999998</v>
      </c>
      <c r="H31" s="46">
        <f>H32+H35</f>
        <v>5664000</v>
      </c>
      <c r="I31" s="46">
        <f>I32+I35</f>
        <v>7096500</v>
      </c>
      <c r="J31" s="46">
        <f>J32+J35</f>
        <v>3120705.56</v>
      </c>
      <c r="K31" s="52">
        <f t="shared" si="0"/>
        <v>123.45539690495218</v>
      </c>
      <c r="L31" s="52">
        <f t="shared" si="1"/>
        <v>43.975277390262804</v>
      </c>
    </row>
    <row r="32" spans="2:12" ht="30" customHeight="1" x14ac:dyDescent="0.2">
      <c r="B32" s="20"/>
      <c r="C32" s="6"/>
      <c r="D32" s="20">
        <v>671</v>
      </c>
      <c r="E32" s="20"/>
      <c r="F32" s="5" t="s">
        <v>88</v>
      </c>
      <c r="G32" s="46">
        <f>G33+G34</f>
        <v>33374.94</v>
      </c>
      <c r="H32" s="46">
        <f>H33+H34</f>
        <v>264000</v>
      </c>
      <c r="I32" s="46">
        <f>I33+I34</f>
        <v>776500</v>
      </c>
      <c r="J32" s="52">
        <f>J33+J34</f>
        <v>56989.98</v>
      </c>
      <c r="K32" s="52">
        <f t="shared" si="0"/>
        <v>170.75680136054177</v>
      </c>
      <c r="L32" s="52">
        <f t="shared" si="1"/>
        <v>7.3393406310367029</v>
      </c>
    </row>
    <row r="33" spans="2:12" ht="34.5" customHeight="1" x14ac:dyDescent="0.2">
      <c r="B33" s="6"/>
      <c r="C33" s="6"/>
      <c r="D33" s="6"/>
      <c r="E33" s="6">
        <v>6711</v>
      </c>
      <c r="F33" s="9" t="s">
        <v>89</v>
      </c>
      <c r="G33" s="45">
        <v>33374.94</v>
      </c>
      <c r="H33" s="45">
        <v>102100</v>
      </c>
      <c r="I33" s="45">
        <v>102100</v>
      </c>
      <c r="J33" s="53">
        <v>48134.29</v>
      </c>
      <c r="K33" s="53">
        <f t="shared" si="0"/>
        <v>144.22285103733518</v>
      </c>
      <c r="L33" s="53">
        <f t="shared" si="1"/>
        <v>47.144260528893241</v>
      </c>
    </row>
    <row r="34" spans="2:12" ht="27.75" customHeight="1" x14ac:dyDescent="0.2">
      <c r="B34" s="6"/>
      <c r="C34" s="6"/>
      <c r="D34" s="6"/>
      <c r="E34" s="6">
        <v>6712</v>
      </c>
      <c r="F34" s="9" t="s">
        <v>90</v>
      </c>
      <c r="G34" s="45">
        <v>0</v>
      </c>
      <c r="H34" s="45">
        <v>161900</v>
      </c>
      <c r="I34" s="45">
        <v>674400</v>
      </c>
      <c r="J34" s="53">
        <v>8855.69</v>
      </c>
      <c r="K34" s="53">
        <v>0</v>
      </c>
      <c r="L34" s="53">
        <f t="shared" si="1"/>
        <v>1.3131212930011862</v>
      </c>
    </row>
    <row r="35" spans="2:12" ht="18.75" customHeight="1" x14ac:dyDescent="0.2">
      <c r="B35" s="6"/>
      <c r="C35" s="6"/>
      <c r="D35" s="20">
        <v>673</v>
      </c>
      <c r="E35" s="20"/>
      <c r="F35" s="47" t="s">
        <v>91</v>
      </c>
      <c r="G35" s="46">
        <f>G36</f>
        <v>2494425.09</v>
      </c>
      <c r="H35" s="46">
        <f>H36</f>
        <v>5400000</v>
      </c>
      <c r="I35" s="46">
        <f>I36</f>
        <v>6320000</v>
      </c>
      <c r="J35" s="46">
        <f>J36</f>
        <v>3063715.58</v>
      </c>
      <c r="K35" s="52">
        <f t="shared" si="0"/>
        <v>122.82251298234017</v>
      </c>
      <c r="L35" s="52">
        <f t="shared" si="1"/>
        <v>48.476512341772157</v>
      </c>
    </row>
    <row r="36" spans="2:12" ht="18.75" customHeight="1" x14ac:dyDescent="0.2">
      <c r="B36" s="6"/>
      <c r="C36" s="6"/>
      <c r="D36" s="20"/>
      <c r="E36" s="6">
        <v>6731</v>
      </c>
      <c r="F36" s="26" t="s">
        <v>91</v>
      </c>
      <c r="G36" s="45">
        <v>2494425.09</v>
      </c>
      <c r="H36" s="45">
        <v>5400000</v>
      </c>
      <c r="I36" s="45">
        <v>6320000</v>
      </c>
      <c r="J36" s="53">
        <v>3063715.58</v>
      </c>
      <c r="K36" s="53">
        <f t="shared" si="0"/>
        <v>122.82251298234017</v>
      </c>
      <c r="L36" s="53">
        <f t="shared" si="1"/>
        <v>48.476512341772157</v>
      </c>
    </row>
    <row r="37" spans="2:12" ht="21" customHeight="1" x14ac:dyDescent="0.2">
      <c r="B37" s="6"/>
      <c r="C37" s="20">
        <v>68</v>
      </c>
      <c r="D37" s="20"/>
      <c r="E37" s="20"/>
      <c r="F37" s="47" t="s">
        <v>66</v>
      </c>
      <c r="G37" s="46">
        <f t="shared" ref="G37:J38" si="4">G38</f>
        <v>743.26</v>
      </c>
      <c r="H37" s="46">
        <f t="shared" si="4"/>
        <v>1000</v>
      </c>
      <c r="I37" s="46">
        <f t="shared" si="4"/>
        <v>1000</v>
      </c>
      <c r="J37" s="46">
        <f t="shared" si="4"/>
        <v>0</v>
      </c>
      <c r="K37" s="52">
        <f t="shared" si="0"/>
        <v>0</v>
      </c>
      <c r="L37" s="53">
        <f t="shared" si="1"/>
        <v>0</v>
      </c>
    </row>
    <row r="38" spans="2:12" ht="21" customHeight="1" x14ac:dyDescent="0.2">
      <c r="B38" s="6"/>
      <c r="C38" s="20"/>
      <c r="D38" s="20">
        <v>683</v>
      </c>
      <c r="E38" s="20"/>
      <c r="F38" s="47" t="s">
        <v>92</v>
      </c>
      <c r="G38" s="46">
        <f t="shared" si="4"/>
        <v>743.26</v>
      </c>
      <c r="H38" s="46">
        <f t="shared" si="4"/>
        <v>1000</v>
      </c>
      <c r="I38" s="46">
        <f t="shared" si="4"/>
        <v>1000</v>
      </c>
      <c r="J38" s="46">
        <f t="shared" si="4"/>
        <v>0</v>
      </c>
      <c r="K38" s="52">
        <f t="shared" si="0"/>
        <v>0</v>
      </c>
      <c r="L38" s="53">
        <f t="shared" si="1"/>
        <v>0</v>
      </c>
    </row>
    <row r="39" spans="2:12" ht="18" customHeight="1" x14ac:dyDescent="0.2">
      <c r="B39" s="6"/>
      <c r="C39" s="6"/>
      <c r="D39" s="6"/>
      <c r="E39" s="6">
        <v>6831</v>
      </c>
      <c r="F39" s="26" t="s">
        <v>92</v>
      </c>
      <c r="G39" s="45">
        <v>743.26</v>
      </c>
      <c r="H39" s="45">
        <v>1000</v>
      </c>
      <c r="I39" s="45">
        <v>1000</v>
      </c>
      <c r="J39" s="53">
        <v>0</v>
      </c>
      <c r="K39" s="53">
        <f t="shared" si="0"/>
        <v>0</v>
      </c>
      <c r="L39" s="53">
        <f t="shared" si="1"/>
        <v>0</v>
      </c>
    </row>
    <row r="40" spans="2:12" s="54" customFormat="1" ht="16.5" customHeight="1" x14ac:dyDescent="0.2">
      <c r="B40" s="20">
        <v>7</v>
      </c>
      <c r="C40" s="20"/>
      <c r="D40" s="30"/>
      <c r="E40" s="30"/>
      <c r="F40" s="5" t="s">
        <v>3</v>
      </c>
      <c r="G40" s="46">
        <f>G41</f>
        <v>0</v>
      </c>
      <c r="H40" s="46">
        <f>H41</f>
        <v>0</v>
      </c>
      <c r="I40" s="46">
        <f>I41</f>
        <v>0</v>
      </c>
      <c r="J40" s="52">
        <f>J41</f>
        <v>0</v>
      </c>
      <c r="K40" s="52">
        <v>0</v>
      </c>
      <c r="L40" s="52">
        <v>0</v>
      </c>
    </row>
    <row r="41" spans="2:12" ht="17.25" customHeight="1" x14ac:dyDescent="0.2">
      <c r="B41" s="6"/>
      <c r="C41" s="6">
        <v>72</v>
      </c>
      <c r="D41" s="7"/>
      <c r="E41" s="7"/>
      <c r="F41" s="26" t="s">
        <v>23</v>
      </c>
      <c r="G41" s="45">
        <v>0</v>
      </c>
      <c r="H41" s="45">
        <v>0</v>
      </c>
      <c r="I41" s="45">
        <v>0</v>
      </c>
      <c r="J41" s="53">
        <v>0</v>
      </c>
      <c r="K41" s="53">
        <v>0</v>
      </c>
      <c r="L41" s="53">
        <v>0</v>
      </c>
    </row>
    <row r="42" spans="2:12" ht="15.75" customHeight="1" x14ac:dyDescent="0.2">
      <c r="B42" s="55">
        <v>9</v>
      </c>
      <c r="C42" s="56"/>
      <c r="D42" s="56"/>
      <c r="E42" s="56"/>
      <c r="F42" s="56" t="s">
        <v>68</v>
      </c>
      <c r="G42" s="57">
        <f>G43</f>
        <v>-134490.31999999983</v>
      </c>
      <c r="H42" s="57">
        <f>H43</f>
        <v>265000</v>
      </c>
      <c r="I42" s="57">
        <f>I43</f>
        <v>265000</v>
      </c>
      <c r="J42" s="57">
        <f>J43</f>
        <v>-500156.47999999952</v>
      </c>
      <c r="K42" s="52">
        <f t="shared" si="0"/>
        <v>371.8903189463748</v>
      </c>
      <c r="L42" s="53">
        <f t="shared" si="1"/>
        <v>-188.73829433962246</v>
      </c>
    </row>
    <row r="43" spans="2:12" ht="15.75" customHeight="1" x14ac:dyDescent="0.2">
      <c r="B43" s="56"/>
      <c r="C43" s="59">
        <v>92</v>
      </c>
      <c r="D43" s="56"/>
      <c r="E43" s="56"/>
      <c r="F43" s="56" t="s">
        <v>158</v>
      </c>
      <c r="G43" s="58">
        <f>G10-G47</f>
        <v>-134490.31999999983</v>
      </c>
      <c r="H43" s="58">
        <v>265000</v>
      </c>
      <c r="I43" s="58">
        <v>265000</v>
      </c>
      <c r="J43" s="58">
        <f>J10-J47</f>
        <v>-500156.47999999952</v>
      </c>
      <c r="K43" s="53">
        <f t="shared" si="0"/>
        <v>371.8903189463748</v>
      </c>
      <c r="L43" s="53">
        <f t="shared" si="1"/>
        <v>-188.73829433962246</v>
      </c>
    </row>
    <row r="44" spans="2:12" ht="15.75" customHeight="1" x14ac:dyDescent="0.2">
      <c r="B44" s="60"/>
      <c r="C44" s="61"/>
      <c r="D44" s="61"/>
      <c r="E44" s="61"/>
      <c r="F44" s="61"/>
      <c r="G44" s="61"/>
      <c r="H44" s="61"/>
      <c r="I44" s="61"/>
      <c r="J44" s="48"/>
      <c r="K44" s="48"/>
      <c r="L44" s="49"/>
    </row>
    <row r="45" spans="2:12" ht="28.5" customHeight="1" x14ac:dyDescent="0.2">
      <c r="B45" s="143" t="s">
        <v>8</v>
      </c>
      <c r="C45" s="144"/>
      <c r="D45" s="144"/>
      <c r="E45" s="144"/>
      <c r="F45" s="145"/>
      <c r="G45" s="44" t="s">
        <v>51</v>
      </c>
      <c r="H45" s="44" t="s">
        <v>62</v>
      </c>
      <c r="I45" s="44" t="s">
        <v>63</v>
      </c>
      <c r="J45" s="44" t="s">
        <v>64</v>
      </c>
      <c r="K45" s="44" t="s">
        <v>17</v>
      </c>
      <c r="L45" s="44" t="s">
        <v>40</v>
      </c>
    </row>
    <row r="46" spans="2:12" ht="12.75" customHeight="1" x14ac:dyDescent="0.2">
      <c r="B46" s="143">
        <v>1</v>
      </c>
      <c r="C46" s="144"/>
      <c r="D46" s="144"/>
      <c r="E46" s="144"/>
      <c r="F46" s="145"/>
      <c r="G46" s="44">
        <v>2</v>
      </c>
      <c r="H46" s="44">
        <v>3</v>
      </c>
      <c r="I46" s="44">
        <v>4</v>
      </c>
      <c r="J46" s="44">
        <v>5</v>
      </c>
      <c r="K46" s="44" t="s">
        <v>19</v>
      </c>
      <c r="L46" s="44" t="s">
        <v>20</v>
      </c>
    </row>
    <row r="47" spans="2:12" ht="17.25" customHeight="1" x14ac:dyDescent="0.2">
      <c r="B47" s="5"/>
      <c r="C47" s="5"/>
      <c r="D47" s="5"/>
      <c r="E47" s="5"/>
      <c r="F47" s="5" t="s">
        <v>9</v>
      </c>
      <c r="G47" s="52">
        <f>G48+G95</f>
        <v>2737604.3399999994</v>
      </c>
      <c r="H47" s="52">
        <f>H48+H95</f>
        <v>6509700</v>
      </c>
      <c r="I47" s="52">
        <f>I48+I95</f>
        <v>7942200</v>
      </c>
      <c r="J47" s="52">
        <f>J48+J95</f>
        <v>3681425.3699999996</v>
      </c>
      <c r="K47" s="52">
        <f>J47/G47*100</f>
        <v>134.47616648649822</v>
      </c>
      <c r="L47" s="52">
        <f>J47/I47*100</f>
        <v>46.352715494447381</v>
      </c>
    </row>
    <row r="48" spans="2:12" ht="17.25" customHeight="1" x14ac:dyDescent="0.2">
      <c r="B48" s="5">
        <v>3</v>
      </c>
      <c r="C48" s="5"/>
      <c r="D48" s="5"/>
      <c r="E48" s="5"/>
      <c r="F48" s="5" t="s">
        <v>4</v>
      </c>
      <c r="G48" s="52">
        <f>G49+G59+G90</f>
        <v>2717892.1299999994</v>
      </c>
      <c r="H48" s="52">
        <f>H49+H59+H90</f>
        <v>6339300</v>
      </c>
      <c r="I48" s="52">
        <f>I49+I59+I90</f>
        <v>7259300</v>
      </c>
      <c r="J48" s="52">
        <f>J49+J59+J90</f>
        <v>3633823.76</v>
      </c>
      <c r="K48" s="52">
        <f t="shared" ref="K48:K107" si="5">J48/G48*100</f>
        <v>133.70007293115054</v>
      </c>
      <c r="L48" s="52">
        <f t="shared" ref="L48:L110" si="6">J48/I48*100</f>
        <v>50.057495350791392</v>
      </c>
    </row>
    <row r="49" spans="2:12" ht="17.25" customHeight="1" x14ac:dyDescent="0.2">
      <c r="B49" s="5"/>
      <c r="C49" s="5">
        <v>31</v>
      </c>
      <c r="D49" s="5"/>
      <c r="E49" s="5"/>
      <c r="F49" s="5" t="s">
        <v>5</v>
      </c>
      <c r="G49" s="46">
        <f>G50+G55+G56</f>
        <v>2335673.5299999998</v>
      </c>
      <c r="H49" s="46">
        <f>H50+H55+H56</f>
        <v>5461200</v>
      </c>
      <c r="I49" s="46">
        <f>I50+I55+I56</f>
        <v>6381200</v>
      </c>
      <c r="J49" s="52">
        <v>3203218.87</v>
      </c>
      <c r="K49" s="52">
        <f t="shared" si="5"/>
        <v>137.14326205512123</v>
      </c>
      <c r="L49" s="52">
        <f t="shared" si="6"/>
        <v>50.19775073653858</v>
      </c>
    </row>
    <row r="50" spans="2:12" ht="15.75" customHeight="1" x14ac:dyDescent="0.2">
      <c r="B50" s="6"/>
      <c r="C50" s="6"/>
      <c r="D50" s="20">
        <v>311</v>
      </c>
      <c r="E50" s="20"/>
      <c r="F50" s="20" t="s">
        <v>93</v>
      </c>
      <c r="G50" s="52">
        <f>G51+G52+G53+G54</f>
        <v>1962426.98</v>
      </c>
      <c r="H50" s="52">
        <f>H51+H52+H53+H54</f>
        <v>4519300</v>
      </c>
      <c r="I50" s="52">
        <f>I51+I52+I53+I54</f>
        <v>5319300</v>
      </c>
      <c r="J50" s="52">
        <f>J51+J52+J53+J54</f>
        <v>2683279.4900000002</v>
      </c>
      <c r="K50" s="52">
        <f t="shared" si="5"/>
        <v>136.73270482655107</v>
      </c>
      <c r="L50" s="52">
        <f t="shared" si="6"/>
        <v>50.444221796100997</v>
      </c>
    </row>
    <row r="51" spans="2:12" ht="14.25" customHeight="1" x14ac:dyDescent="0.2">
      <c r="B51" s="6"/>
      <c r="C51" s="6"/>
      <c r="D51" s="6"/>
      <c r="E51" s="6">
        <v>3111</v>
      </c>
      <c r="F51" s="6" t="s">
        <v>94</v>
      </c>
      <c r="G51" s="45">
        <v>1962426.98</v>
      </c>
      <c r="H51" s="45">
        <v>4519300</v>
      </c>
      <c r="I51" s="45">
        <v>5319300</v>
      </c>
      <c r="J51" s="53">
        <v>2578552.1800000002</v>
      </c>
      <c r="K51" s="53">
        <f t="shared" si="5"/>
        <v>131.39608282393266</v>
      </c>
      <c r="L51" s="53">
        <f t="shared" si="6"/>
        <v>48.475404282518383</v>
      </c>
    </row>
    <row r="52" spans="2:12" ht="14.25" customHeight="1" x14ac:dyDescent="0.2">
      <c r="B52" s="6"/>
      <c r="C52" s="6"/>
      <c r="D52" s="6"/>
      <c r="E52" s="6">
        <v>3112</v>
      </c>
      <c r="F52" s="6" t="s">
        <v>95</v>
      </c>
      <c r="G52" s="45">
        <v>0</v>
      </c>
      <c r="H52" s="45">
        <v>0</v>
      </c>
      <c r="I52" s="45">
        <v>0</v>
      </c>
      <c r="J52" s="53">
        <v>0</v>
      </c>
      <c r="K52" s="53">
        <v>0</v>
      </c>
      <c r="L52" s="53">
        <v>0</v>
      </c>
    </row>
    <row r="53" spans="2:12" ht="14.25" customHeight="1" x14ac:dyDescent="0.2">
      <c r="B53" s="6"/>
      <c r="C53" s="6"/>
      <c r="D53" s="6"/>
      <c r="E53" s="6">
        <v>3113</v>
      </c>
      <c r="F53" s="6" t="s">
        <v>96</v>
      </c>
      <c r="G53" s="45">
        <v>0</v>
      </c>
      <c r="H53" s="45">
        <v>0</v>
      </c>
      <c r="I53" s="45">
        <v>0</v>
      </c>
      <c r="J53" s="53">
        <v>104727.31</v>
      </c>
      <c r="K53" s="53">
        <v>0</v>
      </c>
      <c r="L53" s="53">
        <v>0</v>
      </c>
    </row>
    <row r="54" spans="2:12" x14ac:dyDescent="0.2">
      <c r="B54" s="6"/>
      <c r="C54" s="6"/>
      <c r="D54" s="6"/>
      <c r="E54" s="6">
        <v>3114</v>
      </c>
      <c r="F54" s="6" t="s">
        <v>97</v>
      </c>
      <c r="G54" s="45">
        <v>0</v>
      </c>
      <c r="H54" s="45">
        <v>0</v>
      </c>
      <c r="I54" s="45">
        <v>0</v>
      </c>
      <c r="J54" s="53">
        <v>0</v>
      </c>
      <c r="K54" s="53">
        <v>0</v>
      </c>
      <c r="L54" s="53">
        <v>0</v>
      </c>
    </row>
    <row r="55" spans="2:12" ht="16.5" customHeight="1" x14ac:dyDescent="0.2">
      <c r="B55" s="6"/>
      <c r="C55" s="6"/>
      <c r="D55" s="20">
        <v>312</v>
      </c>
      <c r="E55" s="20"/>
      <c r="F55" s="20" t="s">
        <v>98</v>
      </c>
      <c r="G55" s="46">
        <v>55108.13</v>
      </c>
      <c r="H55" s="46">
        <v>188500</v>
      </c>
      <c r="I55" s="46">
        <v>188500</v>
      </c>
      <c r="J55" s="52">
        <v>76412.36</v>
      </c>
      <c r="K55" s="52">
        <f t="shared" si="5"/>
        <v>138.65896012076621</v>
      </c>
      <c r="L55" s="52">
        <f t="shared" si="6"/>
        <v>40.537061007957561</v>
      </c>
    </row>
    <row r="56" spans="2:12" ht="14.25" customHeight="1" x14ac:dyDescent="0.2">
      <c r="B56" s="6"/>
      <c r="C56" s="6"/>
      <c r="D56" s="20">
        <v>313</v>
      </c>
      <c r="E56" s="20"/>
      <c r="F56" s="66" t="s">
        <v>99</v>
      </c>
      <c r="G56" s="46">
        <f>G57+G58</f>
        <v>318138.42</v>
      </c>
      <c r="H56" s="46">
        <f>H57+H58</f>
        <v>753400</v>
      </c>
      <c r="I56" s="46">
        <f>I57+I58</f>
        <v>873400</v>
      </c>
      <c r="J56" s="46">
        <f>J57+J58</f>
        <v>443527.02</v>
      </c>
      <c r="K56" s="52">
        <f t="shared" si="5"/>
        <v>139.41322145247344</v>
      </c>
      <c r="L56" s="52">
        <f t="shared" si="6"/>
        <v>50.78166017861232</v>
      </c>
    </row>
    <row r="57" spans="2:12" ht="16.5" customHeight="1" x14ac:dyDescent="0.2">
      <c r="B57" s="6"/>
      <c r="C57" s="6"/>
      <c r="D57" s="6"/>
      <c r="E57" s="67">
        <v>3132</v>
      </c>
      <c r="F57" s="68" t="s">
        <v>100</v>
      </c>
      <c r="G57" s="45">
        <v>317791.74</v>
      </c>
      <c r="H57" s="45">
        <v>753400</v>
      </c>
      <c r="I57" s="45">
        <v>873400</v>
      </c>
      <c r="J57" s="53">
        <v>442810.9</v>
      </c>
      <c r="K57" s="53">
        <f t="shared" si="5"/>
        <v>139.33996522376574</v>
      </c>
      <c r="L57" s="53">
        <f t="shared" si="6"/>
        <v>50.699667964277538</v>
      </c>
    </row>
    <row r="58" spans="2:12" ht="27.75" customHeight="1" x14ac:dyDescent="0.2">
      <c r="B58" s="6"/>
      <c r="C58" s="6"/>
      <c r="D58" s="6"/>
      <c r="E58" s="67">
        <v>3133</v>
      </c>
      <c r="F58" s="68" t="s">
        <v>101</v>
      </c>
      <c r="G58" s="45">
        <v>346.68</v>
      </c>
      <c r="H58" s="45">
        <v>0</v>
      </c>
      <c r="I58" s="45">
        <v>0</v>
      </c>
      <c r="J58" s="53">
        <v>716.12</v>
      </c>
      <c r="K58" s="53">
        <f t="shared" si="5"/>
        <v>206.56513211030344</v>
      </c>
      <c r="L58" s="53">
        <v>0</v>
      </c>
    </row>
    <row r="59" spans="2:12" ht="15" customHeight="1" x14ac:dyDescent="0.2">
      <c r="B59" s="6"/>
      <c r="C59" s="20">
        <v>32</v>
      </c>
      <c r="D59" s="20"/>
      <c r="E59" s="20"/>
      <c r="F59" s="20" t="s">
        <v>14</v>
      </c>
      <c r="G59" s="46">
        <f>G60+G65+G72+G82</f>
        <v>370991.57</v>
      </c>
      <c r="H59" s="46">
        <f>H60+H65+H72+H82</f>
        <v>817200</v>
      </c>
      <c r="I59" s="46">
        <f>I60+I65+I72+I82</f>
        <v>817200</v>
      </c>
      <c r="J59" s="46">
        <f>J60+J65+J72+J82</f>
        <v>412304.04999999993</v>
      </c>
      <c r="K59" s="52">
        <f t="shared" si="5"/>
        <v>111.13569238244413</v>
      </c>
      <c r="L59" s="52">
        <f t="shared" si="6"/>
        <v>50.453261135584917</v>
      </c>
    </row>
    <row r="60" spans="2:12" ht="17.25" customHeight="1" x14ac:dyDescent="0.2">
      <c r="B60" s="6"/>
      <c r="C60" s="6"/>
      <c r="D60" s="20">
        <v>321</v>
      </c>
      <c r="E60" s="20"/>
      <c r="F60" s="20" t="s">
        <v>102</v>
      </c>
      <c r="G60" s="46">
        <f>G61+G62+G63+G64</f>
        <v>68775.41</v>
      </c>
      <c r="H60" s="46">
        <f>H61+H62+H63+H64</f>
        <v>143000</v>
      </c>
      <c r="I60" s="46">
        <f>I61+I62+I63+I64</f>
        <v>143000</v>
      </c>
      <c r="J60" s="46">
        <f>J61+J62+J63+J64</f>
        <v>84295.25999999998</v>
      </c>
      <c r="K60" s="52">
        <f t="shared" si="5"/>
        <v>122.56598688397493</v>
      </c>
      <c r="L60" s="52">
        <f t="shared" si="6"/>
        <v>58.947734265734255</v>
      </c>
    </row>
    <row r="61" spans="2:12" ht="15" customHeight="1" x14ac:dyDescent="0.2">
      <c r="B61" s="6"/>
      <c r="C61" s="20"/>
      <c r="D61" s="6"/>
      <c r="E61" s="6">
        <v>3211</v>
      </c>
      <c r="F61" s="26" t="s">
        <v>103</v>
      </c>
      <c r="G61" s="45">
        <v>4255.12</v>
      </c>
      <c r="H61" s="45">
        <v>6000</v>
      </c>
      <c r="I61" s="45">
        <v>6000</v>
      </c>
      <c r="J61" s="53">
        <v>124.4</v>
      </c>
      <c r="K61" s="53">
        <f t="shared" si="5"/>
        <v>2.9235368215232476</v>
      </c>
      <c r="L61" s="53">
        <f t="shared" si="6"/>
        <v>2.0733333333333333</v>
      </c>
    </row>
    <row r="62" spans="2:12" ht="18.75" customHeight="1" x14ac:dyDescent="0.2">
      <c r="B62" s="6"/>
      <c r="C62" s="20"/>
      <c r="D62" s="6"/>
      <c r="E62" s="6">
        <v>3212</v>
      </c>
      <c r="F62" s="68" t="s">
        <v>104</v>
      </c>
      <c r="G62" s="45">
        <v>61899.199999999997</v>
      </c>
      <c r="H62" s="45">
        <v>125000</v>
      </c>
      <c r="I62" s="45">
        <v>125000</v>
      </c>
      <c r="J62" s="53">
        <v>69901.649999999994</v>
      </c>
      <c r="K62" s="53">
        <f t="shared" si="5"/>
        <v>112.92819616408612</v>
      </c>
      <c r="L62" s="53">
        <f t="shared" si="6"/>
        <v>55.921319999999994</v>
      </c>
    </row>
    <row r="63" spans="2:12" ht="16.5" customHeight="1" x14ac:dyDescent="0.2">
      <c r="B63" s="6"/>
      <c r="C63" s="6"/>
      <c r="D63" s="6"/>
      <c r="E63" s="6">
        <v>3213</v>
      </c>
      <c r="F63" s="68" t="s">
        <v>105</v>
      </c>
      <c r="G63" s="45">
        <v>2295.4899999999998</v>
      </c>
      <c r="H63" s="45">
        <v>11000</v>
      </c>
      <c r="I63" s="45">
        <v>11000</v>
      </c>
      <c r="J63" s="53">
        <v>13830.21</v>
      </c>
      <c r="K63" s="53">
        <f t="shared" si="5"/>
        <v>602.49489215810138</v>
      </c>
      <c r="L63" s="53">
        <f t="shared" si="6"/>
        <v>125.7291818181818</v>
      </c>
    </row>
    <row r="64" spans="2:12" ht="18.75" customHeight="1" x14ac:dyDescent="0.2">
      <c r="B64" s="6"/>
      <c r="C64" s="6"/>
      <c r="D64" s="6"/>
      <c r="E64" s="6">
        <v>3214</v>
      </c>
      <c r="F64" s="68" t="s">
        <v>106</v>
      </c>
      <c r="G64" s="45">
        <v>325.60000000000002</v>
      </c>
      <c r="H64" s="45">
        <v>1000</v>
      </c>
      <c r="I64" s="45">
        <v>1000</v>
      </c>
      <c r="J64" s="53">
        <v>439</v>
      </c>
      <c r="K64" s="53">
        <f t="shared" si="5"/>
        <v>134.82800982800981</v>
      </c>
      <c r="L64" s="53">
        <f t="shared" si="6"/>
        <v>43.9</v>
      </c>
    </row>
    <row r="65" spans="2:12" ht="16.5" customHeight="1" x14ac:dyDescent="0.2">
      <c r="B65" s="6"/>
      <c r="C65" s="6"/>
      <c r="D65" s="20">
        <v>322</v>
      </c>
      <c r="E65" s="6"/>
      <c r="F65" s="66" t="s">
        <v>107</v>
      </c>
      <c r="G65" s="46">
        <f>G66+G67+G68+G69+G70+G71</f>
        <v>203455.58999999997</v>
      </c>
      <c r="H65" s="46">
        <f>H66+H67+H68+H69+H70+H71</f>
        <v>384600</v>
      </c>
      <c r="I65" s="46">
        <f>I66+I67+I68+I69+I70+I71</f>
        <v>384600</v>
      </c>
      <c r="J65" s="46">
        <f>J66+J67+J68+J69+J70+J71</f>
        <v>187881.61999999997</v>
      </c>
      <c r="K65" s="52">
        <f t="shared" si="5"/>
        <v>92.345272990533218</v>
      </c>
      <c r="L65" s="52">
        <f t="shared" si="6"/>
        <v>48.85117524700987</v>
      </c>
    </row>
    <row r="66" spans="2:12" ht="15" customHeight="1" x14ac:dyDescent="0.2">
      <c r="B66" s="6"/>
      <c r="C66" s="6"/>
      <c r="D66" s="6"/>
      <c r="E66" s="6">
        <v>3221</v>
      </c>
      <c r="F66" s="68" t="s">
        <v>108</v>
      </c>
      <c r="G66" s="45">
        <v>48027.5</v>
      </c>
      <c r="H66" s="45">
        <v>80700</v>
      </c>
      <c r="I66" s="45">
        <v>80700</v>
      </c>
      <c r="J66" s="53">
        <v>30912.57</v>
      </c>
      <c r="K66" s="53">
        <f t="shared" si="5"/>
        <v>64.364312112852005</v>
      </c>
      <c r="L66" s="53">
        <f t="shared" si="6"/>
        <v>38.305539033457251</v>
      </c>
    </row>
    <row r="67" spans="2:12" ht="18.75" customHeight="1" x14ac:dyDescent="0.2">
      <c r="B67" s="6"/>
      <c r="C67" s="6"/>
      <c r="D67" s="6"/>
      <c r="E67" s="6">
        <v>3222</v>
      </c>
      <c r="F67" s="68" t="s">
        <v>109</v>
      </c>
      <c r="G67" s="45">
        <v>77747.05</v>
      </c>
      <c r="H67" s="45">
        <v>160000</v>
      </c>
      <c r="I67" s="45">
        <v>160000</v>
      </c>
      <c r="J67" s="53">
        <v>90898.17</v>
      </c>
      <c r="K67" s="53">
        <f t="shared" si="5"/>
        <v>116.91526559528624</v>
      </c>
      <c r="L67" s="53">
        <f t="shared" si="6"/>
        <v>56.811356250000003</v>
      </c>
    </row>
    <row r="68" spans="2:12" ht="15.75" customHeight="1" x14ac:dyDescent="0.2">
      <c r="B68" s="6"/>
      <c r="C68" s="6"/>
      <c r="D68" s="6"/>
      <c r="E68" s="6">
        <v>3223</v>
      </c>
      <c r="F68" s="68" t="s">
        <v>110</v>
      </c>
      <c r="G68" s="45">
        <v>58603.56</v>
      </c>
      <c r="H68" s="45">
        <v>116400</v>
      </c>
      <c r="I68" s="45">
        <v>116400</v>
      </c>
      <c r="J68" s="53">
        <v>46946.27</v>
      </c>
      <c r="K68" s="53">
        <f t="shared" si="5"/>
        <v>80.108222094357401</v>
      </c>
      <c r="L68" s="53">
        <f t="shared" si="6"/>
        <v>40.3318470790378</v>
      </c>
    </row>
    <row r="69" spans="2:12" ht="16.5" customHeight="1" x14ac:dyDescent="0.2">
      <c r="B69" s="6"/>
      <c r="C69" s="6"/>
      <c r="D69" s="6"/>
      <c r="E69" s="6">
        <v>3224</v>
      </c>
      <c r="F69" s="68" t="s">
        <v>111</v>
      </c>
      <c r="G69" s="45">
        <v>917.53</v>
      </c>
      <c r="H69" s="45">
        <v>3000</v>
      </c>
      <c r="I69" s="45">
        <v>3000</v>
      </c>
      <c r="J69" s="53">
        <v>1320.12</v>
      </c>
      <c r="K69" s="53">
        <f t="shared" si="5"/>
        <v>143.87758438416182</v>
      </c>
      <c r="L69" s="53">
        <f t="shared" si="6"/>
        <v>44.003999999999998</v>
      </c>
    </row>
    <row r="70" spans="2:12" x14ac:dyDescent="0.2">
      <c r="B70" s="6"/>
      <c r="C70" s="6"/>
      <c r="D70" s="6"/>
      <c r="E70" s="6">
        <v>3225</v>
      </c>
      <c r="F70" s="68" t="s">
        <v>112</v>
      </c>
      <c r="G70" s="45">
        <v>15371.62</v>
      </c>
      <c r="H70" s="45">
        <v>4500</v>
      </c>
      <c r="I70" s="45">
        <v>4500</v>
      </c>
      <c r="J70" s="53">
        <v>6738.21</v>
      </c>
      <c r="K70" s="53">
        <f t="shared" si="5"/>
        <v>43.835392756261207</v>
      </c>
      <c r="L70" s="53">
        <f t="shared" si="6"/>
        <v>149.738</v>
      </c>
    </row>
    <row r="71" spans="2:12" ht="14.25" customHeight="1" x14ac:dyDescent="0.2">
      <c r="B71" s="6"/>
      <c r="C71" s="6"/>
      <c r="D71" s="6"/>
      <c r="E71" s="6">
        <v>3227</v>
      </c>
      <c r="F71" s="68" t="s">
        <v>113</v>
      </c>
      <c r="G71" s="45">
        <v>2788.33</v>
      </c>
      <c r="H71" s="45">
        <v>20000</v>
      </c>
      <c r="I71" s="45">
        <v>20000</v>
      </c>
      <c r="J71" s="53">
        <v>11066.28</v>
      </c>
      <c r="K71" s="53">
        <f t="shared" si="5"/>
        <v>396.87841826469611</v>
      </c>
      <c r="L71" s="53">
        <f t="shared" si="6"/>
        <v>55.331400000000009</v>
      </c>
    </row>
    <row r="72" spans="2:12" ht="14.25" customHeight="1" x14ac:dyDescent="0.2">
      <c r="B72" s="6"/>
      <c r="C72" s="6"/>
      <c r="D72" s="20">
        <v>323</v>
      </c>
      <c r="E72" s="20"/>
      <c r="F72" s="66" t="s">
        <v>114</v>
      </c>
      <c r="G72" s="46">
        <f>G73+G74+G75+G76+G77+G78+G79+G80+G81</f>
        <v>68506.210000000006</v>
      </c>
      <c r="H72" s="46">
        <f>H73+H74+H75+H76+H77+H78+H79+H80+H81</f>
        <v>215200</v>
      </c>
      <c r="I72" s="46">
        <f>I73+I74+I75+I76+I77+I78+I79+I80+I81</f>
        <v>215200</v>
      </c>
      <c r="J72" s="46">
        <f>J73+J74+J75+J76+J77+J78+J79+J80+J81</f>
        <v>104812.19</v>
      </c>
      <c r="K72" s="52">
        <f t="shared" si="5"/>
        <v>152.99662614527938</v>
      </c>
      <c r="L72" s="52">
        <f t="shared" si="6"/>
        <v>48.704549256505572</v>
      </c>
    </row>
    <row r="73" spans="2:12" x14ac:dyDescent="0.2">
      <c r="B73" s="6"/>
      <c r="C73" s="6"/>
      <c r="D73" s="20"/>
      <c r="E73" s="6">
        <v>3231</v>
      </c>
      <c r="F73" s="68" t="s">
        <v>115</v>
      </c>
      <c r="G73" s="45">
        <v>1885.33</v>
      </c>
      <c r="H73" s="45">
        <v>5500</v>
      </c>
      <c r="I73" s="45">
        <v>5500</v>
      </c>
      <c r="J73" s="53">
        <v>2173.15</v>
      </c>
      <c r="K73" s="53">
        <f t="shared" si="5"/>
        <v>115.26629290362962</v>
      </c>
      <c r="L73" s="53">
        <f t="shared" si="6"/>
        <v>39.511818181818178</v>
      </c>
    </row>
    <row r="74" spans="2:12" x14ac:dyDescent="0.2">
      <c r="B74" s="6"/>
      <c r="C74" s="6"/>
      <c r="D74" s="20"/>
      <c r="E74" s="6">
        <v>3232</v>
      </c>
      <c r="F74" s="68" t="s">
        <v>116</v>
      </c>
      <c r="G74" s="45">
        <v>20997.4</v>
      </c>
      <c r="H74" s="45">
        <v>67970</v>
      </c>
      <c r="I74" s="45">
        <v>67970</v>
      </c>
      <c r="J74" s="53">
        <v>29487.56</v>
      </c>
      <c r="K74" s="53">
        <f t="shared" si="5"/>
        <v>140.43433948965111</v>
      </c>
      <c r="L74" s="53">
        <f t="shared" si="6"/>
        <v>43.383198469913197</v>
      </c>
    </row>
    <row r="75" spans="2:12" x14ac:dyDescent="0.2">
      <c r="B75" s="6"/>
      <c r="C75" s="6"/>
      <c r="D75" s="20"/>
      <c r="E75" s="6">
        <v>3233</v>
      </c>
      <c r="F75" s="68" t="s">
        <v>117</v>
      </c>
      <c r="G75" s="45">
        <v>0</v>
      </c>
      <c r="H75" s="45">
        <v>500</v>
      </c>
      <c r="I75" s="45">
        <v>500</v>
      </c>
      <c r="J75" s="53">
        <v>0</v>
      </c>
      <c r="K75" s="53">
        <v>0</v>
      </c>
      <c r="L75" s="53">
        <f t="shared" si="6"/>
        <v>0</v>
      </c>
    </row>
    <row r="76" spans="2:12" x14ac:dyDescent="0.2">
      <c r="B76" s="6"/>
      <c r="C76" s="6"/>
      <c r="D76" s="6"/>
      <c r="E76" s="6">
        <v>3234</v>
      </c>
      <c r="F76" s="68" t="s">
        <v>118</v>
      </c>
      <c r="G76" s="45">
        <v>10980.32</v>
      </c>
      <c r="H76" s="45">
        <v>25000</v>
      </c>
      <c r="I76" s="45">
        <v>25000</v>
      </c>
      <c r="J76" s="53">
        <v>15228.68</v>
      </c>
      <c r="K76" s="53">
        <f t="shared" si="5"/>
        <v>138.69067568158306</v>
      </c>
      <c r="L76" s="53">
        <f t="shared" si="6"/>
        <v>60.914720000000003</v>
      </c>
    </row>
    <row r="77" spans="2:12" x14ac:dyDescent="0.2">
      <c r="B77" s="6"/>
      <c r="C77" s="6"/>
      <c r="D77" s="6"/>
      <c r="E77" s="6">
        <v>3235</v>
      </c>
      <c r="F77" s="68" t="s">
        <v>119</v>
      </c>
      <c r="G77" s="45">
        <v>1282.6199999999999</v>
      </c>
      <c r="H77" s="45">
        <v>2600</v>
      </c>
      <c r="I77" s="45">
        <v>2600</v>
      </c>
      <c r="J77" s="53">
        <v>1904.84</v>
      </c>
      <c r="K77" s="53">
        <f t="shared" si="5"/>
        <v>148.51164023639114</v>
      </c>
      <c r="L77" s="53">
        <f t="shared" si="6"/>
        <v>73.263076923076923</v>
      </c>
    </row>
    <row r="78" spans="2:12" x14ac:dyDescent="0.2">
      <c r="B78" s="6"/>
      <c r="C78" s="6"/>
      <c r="D78" s="6"/>
      <c r="E78" s="6">
        <v>3236</v>
      </c>
      <c r="F78" s="68" t="s">
        <v>120</v>
      </c>
      <c r="G78" s="45">
        <v>2856.25</v>
      </c>
      <c r="H78" s="45">
        <v>7500</v>
      </c>
      <c r="I78" s="45">
        <v>7500</v>
      </c>
      <c r="J78" s="53">
        <v>6210.51</v>
      </c>
      <c r="K78" s="53">
        <f t="shared" si="5"/>
        <v>217.43579868708972</v>
      </c>
      <c r="L78" s="53">
        <f t="shared" si="6"/>
        <v>82.80680000000001</v>
      </c>
    </row>
    <row r="79" spans="2:12" x14ac:dyDescent="0.2">
      <c r="B79" s="6"/>
      <c r="C79" s="6"/>
      <c r="D79" s="6"/>
      <c r="E79" s="6">
        <v>3237</v>
      </c>
      <c r="F79" s="68" t="s">
        <v>121</v>
      </c>
      <c r="G79" s="45">
        <v>9064.42</v>
      </c>
      <c r="H79" s="45">
        <v>40000</v>
      </c>
      <c r="I79" s="45">
        <v>40000</v>
      </c>
      <c r="J79" s="53">
        <v>28869.79</v>
      </c>
      <c r="K79" s="53">
        <f t="shared" si="5"/>
        <v>318.49572283720306</v>
      </c>
      <c r="L79" s="53">
        <f t="shared" si="6"/>
        <v>72.174475000000001</v>
      </c>
    </row>
    <row r="80" spans="2:12" x14ac:dyDescent="0.2">
      <c r="B80" s="6"/>
      <c r="C80" s="6"/>
      <c r="D80" s="6"/>
      <c r="E80" s="6">
        <v>3238</v>
      </c>
      <c r="F80" s="68" t="s">
        <v>122</v>
      </c>
      <c r="G80" s="45">
        <v>18459.080000000002</v>
      </c>
      <c r="H80" s="45">
        <v>55130</v>
      </c>
      <c r="I80" s="45">
        <v>55130</v>
      </c>
      <c r="J80" s="53">
        <v>14103.13</v>
      </c>
      <c r="K80" s="53">
        <f t="shared" si="5"/>
        <v>76.402128383429712</v>
      </c>
      <c r="L80" s="53">
        <f t="shared" si="6"/>
        <v>25.581588971521857</v>
      </c>
    </row>
    <row r="81" spans="2:12" x14ac:dyDescent="0.2">
      <c r="B81" s="6"/>
      <c r="C81" s="6"/>
      <c r="D81" s="6"/>
      <c r="E81" s="6">
        <v>3239</v>
      </c>
      <c r="F81" s="68" t="s">
        <v>123</v>
      </c>
      <c r="G81" s="45">
        <v>2980.79</v>
      </c>
      <c r="H81" s="45">
        <v>11000</v>
      </c>
      <c r="I81" s="45">
        <v>11000</v>
      </c>
      <c r="J81" s="53">
        <v>6834.53</v>
      </c>
      <c r="K81" s="53">
        <f t="shared" si="5"/>
        <v>229.28586045981098</v>
      </c>
      <c r="L81" s="53">
        <f t="shared" si="6"/>
        <v>62.132090909090905</v>
      </c>
    </row>
    <row r="82" spans="2:12" ht="17.25" customHeight="1" x14ac:dyDescent="0.2">
      <c r="B82" s="6"/>
      <c r="C82" s="6"/>
      <c r="D82" s="20">
        <v>329</v>
      </c>
      <c r="E82" s="20"/>
      <c r="F82" s="66" t="s">
        <v>124</v>
      </c>
      <c r="G82" s="46">
        <f>G83+G84+G85+G86+G87+G88+G89</f>
        <v>30254.36</v>
      </c>
      <c r="H82" s="46">
        <f>H83+H84+H85+H86+H87+H88+H89</f>
        <v>74400</v>
      </c>
      <c r="I82" s="46">
        <f>I83+I84+I85+I86+I87+I88+I89</f>
        <v>74400</v>
      </c>
      <c r="J82" s="46">
        <f>J83+J84+J85+J86+J87+J88+J89</f>
        <v>35314.980000000003</v>
      </c>
      <c r="K82" s="52">
        <f t="shared" si="5"/>
        <v>116.7269114269811</v>
      </c>
      <c r="L82" s="52">
        <f t="shared" si="6"/>
        <v>47.466370967741938</v>
      </c>
    </row>
    <row r="83" spans="2:12" ht="25.5" x14ac:dyDescent="0.2">
      <c r="B83" s="6"/>
      <c r="C83" s="6"/>
      <c r="D83" s="6"/>
      <c r="E83" s="6">
        <v>3291</v>
      </c>
      <c r="F83" s="68" t="s">
        <v>125</v>
      </c>
      <c r="G83" s="45">
        <v>6340.68</v>
      </c>
      <c r="H83" s="45">
        <v>13500</v>
      </c>
      <c r="I83" s="45">
        <v>13500</v>
      </c>
      <c r="J83" s="53">
        <v>6323.38</v>
      </c>
      <c r="K83" s="53">
        <f t="shared" si="5"/>
        <v>99.727158601285666</v>
      </c>
      <c r="L83" s="53">
        <f t="shared" si="6"/>
        <v>46.839851851851854</v>
      </c>
    </row>
    <row r="84" spans="2:12" ht="13.5" customHeight="1" x14ac:dyDescent="0.2">
      <c r="B84" s="6"/>
      <c r="C84" s="6"/>
      <c r="D84" s="6"/>
      <c r="E84" s="6">
        <v>3292</v>
      </c>
      <c r="F84" s="68" t="s">
        <v>126</v>
      </c>
      <c r="G84" s="45">
        <v>8671.25</v>
      </c>
      <c r="H84" s="45">
        <v>17500</v>
      </c>
      <c r="I84" s="45">
        <v>17500</v>
      </c>
      <c r="J84" s="53">
        <v>8109.12</v>
      </c>
      <c r="K84" s="53">
        <f t="shared" si="5"/>
        <v>93.517312959492571</v>
      </c>
      <c r="L84" s="53">
        <f t="shared" si="6"/>
        <v>46.337828571428567</v>
      </c>
    </row>
    <row r="85" spans="2:12" ht="13.5" customHeight="1" x14ac:dyDescent="0.2">
      <c r="B85" s="6"/>
      <c r="C85" s="6"/>
      <c r="D85" s="6"/>
      <c r="E85" s="6">
        <v>3293</v>
      </c>
      <c r="F85" s="68" t="s">
        <v>127</v>
      </c>
      <c r="G85" s="45">
        <v>96.36</v>
      </c>
      <c r="H85" s="45">
        <v>1500</v>
      </c>
      <c r="I85" s="45">
        <v>1500</v>
      </c>
      <c r="J85" s="53">
        <v>893.43</v>
      </c>
      <c r="K85" s="53">
        <f t="shared" si="5"/>
        <v>927.17932752179331</v>
      </c>
      <c r="L85" s="53">
        <f t="shared" si="6"/>
        <v>59.561999999999991</v>
      </c>
    </row>
    <row r="86" spans="2:12" x14ac:dyDescent="0.2">
      <c r="B86" s="6"/>
      <c r="C86" s="6"/>
      <c r="D86" s="6"/>
      <c r="E86" s="6">
        <v>3294</v>
      </c>
      <c r="F86" s="68" t="s">
        <v>128</v>
      </c>
      <c r="G86" s="45">
        <v>1039.2</v>
      </c>
      <c r="H86" s="45">
        <v>2500</v>
      </c>
      <c r="I86" s="45">
        <v>2500</v>
      </c>
      <c r="J86" s="53">
        <v>1250.79</v>
      </c>
      <c r="K86" s="53">
        <f t="shared" si="5"/>
        <v>120.36085450346418</v>
      </c>
      <c r="L86" s="53">
        <f t="shared" si="6"/>
        <v>50.031599999999997</v>
      </c>
    </row>
    <row r="87" spans="2:12" ht="14.25" customHeight="1" x14ac:dyDescent="0.2">
      <c r="B87" s="6"/>
      <c r="C87" s="6"/>
      <c r="D87" s="6"/>
      <c r="E87" s="6">
        <v>3295</v>
      </c>
      <c r="F87" s="69" t="s">
        <v>129</v>
      </c>
      <c r="G87" s="45">
        <v>4034.79</v>
      </c>
      <c r="H87" s="45">
        <v>3800</v>
      </c>
      <c r="I87" s="45">
        <v>3800</v>
      </c>
      <c r="J87" s="53">
        <v>5850.82</v>
      </c>
      <c r="K87" s="53">
        <f t="shared" si="5"/>
        <v>145.00928177178986</v>
      </c>
      <c r="L87" s="53">
        <f t="shared" si="6"/>
        <v>153.96894736842103</v>
      </c>
    </row>
    <row r="88" spans="2:12" ht="14.25" customHeight="1" x14ac:dyDescent="0.2">
      <c r="B88" s="6"/>
      <c r="C88" s="6"/>
      <c r="D88" s="6"/>
      <c r="E88" s="6">
        <v>3296</v>
      </c>
      <c r="F88" s="70" t="s">
        <v>130</v>
      </c>
      <c r="G88" s="45">
        <v>6237.34</v>
      </c>
      <c r="H88" s="45">
        <v>30500</v>
      </c>
      <c r="I88" s="45">
        <v>30500</v>
      </c>
      <c r="J88" s="53">
        <v>12847.46</v>
      </c>
      <c r="K88" s="53">
        <f t="shared" si="5"/>
        <v>205.9765861729519</v>
      </c>
      <c r="L88" s="53">
        <f t="shared" si="6"/>
        <v>42.122819672131143</v>
      </c>
    </row>
    <row r="89" spans="2:12" ht="15" customHeight="1" x14ac:dyDescent="0.2">
      <c r="B89" s="6"/>
      <c r="C89" s="6"/>
      <c r="D89" s="6"/>
      <c r="E89" s="6">
        <v>3299</v>
      </c>
      <c r="F89" s="68" t="s">
        <v>124</v>
      </c>
      <c r="G89" s="45">
        <v>3834.74</v>
      </c>
      <c r="H89" s="45">
        <v>5100</v>
      </c>
      <c r="I89" s="45">
        <v>5100</v>
      </c>
      <c r="J89" s="53">
        <v>39.979999999999997</v>
      </c>
      <c r="K89" s="53">
        <f t="shared" si="5"/>
        <v>1.0425739424315599</v>
      </c>
      <c r="L89" s="53">
        <f t="shared" si="6"/>
        <v>0.78392156862745099</v>
      </c>
    </row>
    <row r="90" spans="2:12" ht="15" customHeight="1" x14ac:dyDescent="0.2">
      <c r="B90" s="6"/>
      <c r="C90" s="20">
        <v>34</v>
      </c>
      <c r="D90" s="20"/>
      <c r="E90" s="20"/>
      <c r="F90" s="66" t="s">
        <v>65</v>
      </c>
      <c r="G90" s="46">
        <f>G91</f>
        <v>11227.029999999999</v>
      </c>
      <c r="H90" s="46">
        <f>H91</f>
        <v>60900</v>
      </c>
      <c r="I90" s="46">
        <f>I91</f>
        <v>60900</v>
      </c>
      <c r="J90" s="46">
        <f>J91</f>
        <v>18300.84</v>
      </c>
      <c r="K90" s="52">
        <f t="shared" si="5"/>
        <v>163.00695731640516</v>
      </c>
      <c r="L90" s="52">
        <f t="shared" si="6"/>
        <v>30.050640394088667</v>
      </c>
    </row>
    <row r="91" spans="2:12" ht="15" customHeight="1" x14ac:dyDescent="0.2">
      <c r="B91" s="6"/>
      <c r="C91" s="6"/>
      <c r="D91" s="20">
        <v>343</v>
      </c>
      <c r="E91" s="20"/>
      <c r="F91" s="66" t="s">
        <v>131</v>
      </c>
      <c r="G91" s="46">
        <f>G92+G94</f>
        <v>11227.029999999999</v>
      </c>
      <c r="H91" s="46">
        <f>H92+H93+H94</f>
        <v>60900</v>
      </c>
      <c r="I91" s="46">
        <f>I92+I93+I94</f>
        <v>60900</v>
      </c>
      <c r="J91" s="46">
        <f>J92+J94</f>
        <v>18300.84</v>
      </c>
      <c r="K91" s="52">
        <f t="shared" si="5"/>
        <v>163.00695731640516</v>
      </c>
      <c r="L91" s="52">
        <f t="shared" si="6"/>
        <v>30.050640394088667</v>
      </c>
    </row>
    <row r="92" spans="2:12" ht="16.5" customHeight="1" x14ac:dyDescent="0.2">
      <c r="B92" s="6"/>
      <c r="C92" s="6"/>
      <c r="D92" s="20"/>
      <c r="E92" s="6">
        <v>3431</v>
      </c>
      <c r="F92" s="68" t="s">
        <v>132</v>
      </c>
      <c r="G92" s="45">
        <v>994.54</v>
      </c>
      <c r="H92" s="45">
        <v>3300</v>
      </c>
      <c r="I92" s="45">
        <v>3300</v>
      </c>
      <c r="J92" s="53">
        <v>572.22</v>
      </c>
      <c r="K92" s="53">
        <f t="shared" si="5"/>
        <v>57.536147364610777</v>
      </c>
      <c r="L92" s="53">
        <f t="shared" si="6"/>
        <v>17.34</v>
      </c>
    </row>
    <row r="93" spans="2:12" ht="25.5" customHeight="1" x14ac:dyDescent="0.2">
      <c r="B93" s="6"/>
      <c r="C93" s="6"/>
      <c r="D93" s="20"/>
      <c r="E93" s="6">
        <v>3432</v>
      </c>
      <c r="F93" s="68" t="s">
        <v>133</v>
      </c>
      <c r="G93" s="45">
        <v>0</v>
      </c>
      <c r="H93" s="45">
        <v>200</v>
      </c>
      <c r="I93" s="45">
        <v>200</v>
      </c>
      <c r="J93" s="53">
        <v>0</v>
      </c>
      <c r="K93" s="53">
        <v>0</v>
      </c>
      <c r="L93" s="53">
        <f t="shared" si="6"/>
        <v>0</v>
      </c>
    </row>
    <row r="94" spans="2:12" ht="16.5" customHeight="1" x14ac:dyDescent="0.2">
      <c r="B94" s="6"/>
      <c r="C94" s="6"/>
      <c r="D94" s="20"/>
      <c r="E94" s="6">
        <v>3433</v>
      </c>
      <c r="F94" s="68" t="s">
        <v>134</v>
      </c>
      <c r="G94" s="45">
        <v>10232.49</v>
      </c>
      <c r="H94" s="45">
        <v>57400</v>
      </c>
      <c r="I94" s="45">
        <v>57400</v>
      </c>
      <c r="J94" s="53">
        <v>17728.62</v>
      </c>
      <c r="K94" s="53">
        <f t="shared" si="5"/>
        <v>173.2581219234028</v>
      </c>
      <c r="L94" s="53">
        <f t="shared" si="6"/>
        <v>30.886097560975607</v>
      </c>
    </row>
    <row r="95" spans="2:12" ht="18" customHeight="1" x14ac:dyDescent="0.2">
      <c r="B95" s="8">
        <v>4</v>
      </c>
      <c r="C95" s="8"/>
      <c r="D95" s="8"/>
      <c r="E95" s="8"/>
      <c r="F95" s="18" t="s">
        <v>6</v>
      </c>
      <c r="G95" s="46">
        <f>G96+G99</f>
        <v>19712.21</v>
      </c>
      <c r="H95" s="46">
        <f>H96+H99+H108</f>
        <v>170400</v>
      </c>
      <c r="I95" s="46">
        <f>I96+I99+I108</f>
        <v>682900</v>
      </c>
      <c r="J95" s="46">
        <f>J96+J99</f>
        <v>47601.610000000008</v>
      </c>
      <c r="K95" s="52">
        <f t="shared" si="5"/>
        <v>241.48286772513083</v>
      </c>
      <c r="L95" s="52">
        <f t="shared" si="6"/>
        <v>6.970509591448236</v>
      </c>
    </row>
    <row r="96" spans="2:12" ht="25.5" x14ac:dyDescent="0.2">
      <c r="B96" s="9"/>
      <c r="C96" s="5">
        <v>41</v>
      </c>
      <c r="D96" s="5"/>
      <c r="E96" s="5"/>
      <c r="F96" s="18" t="s">
        <v>7</v>
      </c>
      <c r="G96" s="46">
        <f t="shared" ref="G96:J97" si="7">G97</f>
        <v>284.66000000000003</v>
      </c>
      <c r="H96" s="46">
        <f t="shared" si="7"/>
        <v>550</v>
      </c>
      <c r="I96" s="46">
        <f t="shared" si="7"/>
        <v>550</v>
      </c>
      <c r="J96" s="46">
        <f t="shared" si="7"/>
        <v>517.62</v>
      </c>
      <c r="K96" s="52">
        <f t="shared" si="5"/>
        <v>181.83798215414879</v>
      </c>
      <c r="L96" s="52">
        <f t="shared" si="6"/>
        <v>94.11272727272727</v>
      </c>
    </row>
    <row r="97" spans="2:12" ht="17.25" customHeight="1" x14ac:dyDescent="0.2">
      <c r="B97" s="9"/>
      <c r="C97" s="9"/>
      <c r="D97" s="20">
        <v>412</v>
      </c>
      <c r="E97" s="20"/>
      <c r="F97" s="20" t="s">
        <v>135</v>
      </c>
      <c r="G97" s="52">
        <f t="shared" si="7"/>
        <v>284.66000000000003</v>
      </c>
      <c r="H97" s="52">
        <f t="shared" si="7"/>
        <v>550</v>
      </c>
      <c r="I97" s="52">
        <f t="shared" si="7"/>
        <v>550</v>
      </c>
      <c r="J97" s="52">
        <f t="shared" si="7"/>
        <v>517.62</v>
      </c>
      <c r="K97" s="52">
        <f t="shared" si="5"/>
        <v>181.83798215414879</v>
      </c>
      <c r="L97" s="52">
        <f t="shared" si="6"/>
        <v>94.11272727272727</v>
      </c>
    </row>
    <row r="98" spans="2:12" ht="16.5" customHeight="1" x14ac:dyDescent="0.2">
      <c r="B98" s="9"/>
      <c r="C98" s="9"/>
      <c r="D98" s="20"/>
      <c r="E98" s="6">
        <v>4123</v>
      </c>
      <c r="F98" s="6" t="s">
        <v>136</v>
      </c>
      <c r="G98" s="45">
        <v>284.66000000000003</v>
      </c>
      <c r="H98" s="45">
        <v>550</v>
      </c>
      <c r="I98" s="77">
        <v>550</v>
      </c>
      <c r="J98" s="53">
        <v>517.62</v>
      </c>
      <c r="K98" s="53">
        <f t="shared" si="5"/>
        <v>181.83798215414879</v>
      </c>
      <c r="L98" s="53">
        <f t="shared" si="6"/>
        <v>94.11272727272727</v>
      </c>
    </row>
    <row r="99" spans="2:12" ht="27" customHeight="1" x14ac:dyDescent="0.2">
      <c r="B99" s="9"/>
      <c r="C99" s="5">
        <v>42</v>
      </c>
      <c r="D99" s="6"/>
      <c r="E99" s="6"/>
      <c r="F99" s="18" t="s">
        <v>69</v>
      </c>
      <c r="G99" s="75">
        <f>G102</f>
        <v>19427.55</v>
      </c>
      <c r="H99" s="75">
        <f>H100+H102</f>
        <v>129850</v>
      </c>
      <c r="I99" s="75">
        <f>I100+I102</f>
        <v>642350</v>
      </c>
      <c r="J99" s="75">
        <f>J102</f>
        <v>47083.990000000005</v>
      </c>
      <c r="K99" s="52">
        <f t="shared" si="5"/>
        <v>242.35680772922993</v>
      </c>
      <c r="L99" s="52">
        <f t="shared" si="6"/>
        <v>7.3299587452323509</v>
      </c>
    </row>
    <row r="100" spans="2:12" ht="17.25" customHeight="1" x14ac:dyDescent="0.2">
      <c r="B100" s="9"/>
      <c r="C100" s="5"/>
      <c r="D100" s="20">
        <v>421</v>
      </c>
      <c r="E100" s="6"/>
      <c r="F100" s="18" t="s">
        <v>145</v>
      </c>
      <c r="G100" s="75">
        <f>G101</f>
        <v>0</v>
      </c>
      <c r="H100" s="75">
        <f>H101</f>
        <v>33130</v>
      </c>
      <c r="I100" s="75">
        <f>I101</f>
        <v>33130</v>
      </c>
      <c r="J100" s="75">
        <f>J101</f>
        <v>0</v>
      </c>
      <c r="K100" s="52">
        <v>0</v>
      </c>
      <c r="L100" s="52">
        <f t="shared" si="6"/>
        <v>0</v>
      </c>
    </row>
    <row r="101" spans="2:12" ht="18" customHeight="1" x14ac:dyDescent="0.2">
      <c r="B101" s="9"/>
      <c r="C101" s="5"/>
      <c r="D101" s="6"/>
      <c r="E101" s="6">
        <v>4212</v>
      </c>
      <c r="F101" s="19" t="s">
        <v>146</v>
      </c>
      <c r="G101" s="74">
        <v>0</v>
      </c>
      <c r="H101" s="74">
        <v>33130</v>
      </c>
      <c r="I101" s="78">
        <v>33130</v>
      </c>
      <c r="J101" s="74">
        <v>0</v>
      </c>
      <c r="K101" s="53">
        <v>0</v>
      </c>
      <c r="L101" s="53">
        <f t="shared" si="6"/>
        <v>0</v>
      </c>
    </row>
    <row r="102" spans="2:12" ht="15.75" customHeight="1" x14ac:dyDescent="0.2">
      <c r="B102" s="9"/>
      <c r="C102" s="9"/>
      <c r="D102" s="20">
        <v>422</v>
      </c>
      <c r="E102" s="6"/>
      <c r="F102" s="20" t="s">
        <v>137</v>
      </c>
      <c r="G102" s="57">
        <f>G103+G104+G105+G106+G107</f>
        <v>19427.55</v>
      </c>
      <c r="H102" s="57">
        <f>H103+H104+H105+H106+H107</f>
        <v>96720</v>
      </c>
      <c r="I102" s="57">
        <f>I103+I104+I105+I106+I107</f>
        <v>609220</v>
      </c>
      <c r="J102" s="57">
        <f>J103+J104+J105+J106+J107</f>
        <v>47083.990000000005</v>
      </c>
      <c r="K102" s="52">
        <v>0</v>
      </c>
      <c r="L102" s="52">
        <f t="shared" si="6"/>
        <v>7.7285693181445136</v>
      </c>
    </row>
    <row r="103" spans="2:12" ht="16.5" customHeight="1" x14ac:dyDescent="0.2">
      <c r="B103" s="9"/>
      <c r="C103" s="9"/>
      <c r="D103" s="6"/>
      <c r="E103" s="6">
        <v>4221</v>
      </c>
      <c r="F103" s="6" t="s">
        <v>138</v>
      </c>
      <c r="G103" s="58">
        <v>16153.3</v>
      </c>
      <c r="H103" s="58">
        <v>28340</v>
      </c>
      <c r="I103" s="58">
        <v>28340</v>
      </c>
      <c r="J103" s="58">
        <v>30821.69</v>
      </c>
      <c r="K103" s="53">
        <f t="shared" si="5"/>
        <v>190.80738920220637</v>
      </c>
      <c r="L103" s="53">
        <f t="shared" si="6"/>
        <v>108.75684544812985</v>
      </c>
    </row>
    <row r="104" spans="2:12" ht="17.25" customHeight="1" x14ac:dyDescent="0.2">
      <c r="B104" s="9"/>
      <c r="C104" s="9"/>
      <c r="D104" s="6"/>
      <c r="E104" s="6">
        <v>4222</v>
      </c>
      <c r="F104" s="6" t="s">
        <v>139</v>
      </c>
      <c r="G104" s="58">
        <v>0</v>
      </c>
      <c r="H104" s="58">
        <v>0</v>
      </c>
      <c r="I104" s="58">
        <v>0</v>
      </c>
      <c r="J104" s="58">
        <v>0</v>
      </c>
      <c r="K104" s="53">
        <v>0</v>
      </c>
      <c r="L104" s="53">
        <v>0</v>
      </c>
    </row>
    <row r="105" spans="2:12" ht="15" customHeight="1" x14ac:dyDescent="0.2">
      <c r="B105" s="9"/>
      <c r="C105" s="9"/>
      <c r="D105" s="6"/>
      <c r="E105" s="6">
        <v>4223</v>
      </c>
      <c r="F105" s="6" t="s">
        <v>140</v>
      </c>
      <c r="G105" s="58">
        <v>1562.4</v>
      </c>
      <c r="H105" s="58">
        <v>9300</v>
      </c>
      <c r="I105" s="58">
        <v>9300</v>
      </c>
      <c r="J105" s="58">
        <v>5818.14</v>
      </c>
      <c r="K105" s="53">
        <f t="shared" si="5"/>
        <v>372.38479262672814</v>
      </c>
      <c r="L105" s="53">
        <f t="shared" si="6"/>
        <v>62.560645161290331</v>
      </c>
    </row>
    <row r="106" spans="2:12" ht="15" customHeight="1" x14ac:dyDescent="0.2">
      <c r="B106" s="9"/>
      <c r="C106" s="9"/>
      <c r="D106" s="6"/>
      <c r="E106" s="6">
        <v>4224</v>
      </c>
      <c r="F106" s="6" t="s">
        <v>141</v>
      </c>
      <c r="G106" s="58">
        <v>770</v>
      </c>
      <c r="H106" s="58">
        <v>47780</v>
      </c>
      <c r="I106" s="58">
        <v>560280</v>
      </c>
      <c r="J106" s="58">
        <v>3906.43</v>
      </c>
      <c r="K106" s="53">
        <f t="shared" si="5"/>
        <v>507.32857142857142</v>
      </c>
      <c r="L106" s="53">
        <f t="shared" si="6"/>
        <v>0.69722817162847139</v>
      </c>
    </row>
    <row r="107" spans="2:12" ht="16.5" customHeight="1" x14ac:dyDescent="0.2">
      <c r="B107" s="9"/>
      <c r="C107" s="9"/>
      <c r="D107" s="6"/>
      <c r="E107" s="6">
        <v>4227</v>
      </c>
      <c r="F107" s="71" t="s">
        <v>142</v>
      </c>
      <c r="G107" s="58">
        <v>941.85</v>
      </c>
      <c r="H107" s="58">
        <v>11300</v>
      </c>
      <c r="I107" s="58">
        <v>11300</v>
      </c>
      <c r="J107" s="58">
        <v>6537.73</v>
      </c>
      <c r="K107" s="53">
        <f t="shared" si="5"/>
        <v>694.13707065880976</v>
      </c>
      <c r="L107" s="53">
        <f t="shared" si="6"/>
        <v>57.856017699115036</v>
      </c>
    </row>
    <row r="108" spans="2:12" ht="25.5" x14ac:dyDescent="0.2">
      <c r="B108" s="62"/>
      <c r="C108" s="73">
        <v>45</v>
      </c>
      <c r="D108" s="73"/>
      <c r="E108" s="73"/>
      <c r="F108" s="72" t="s">
        <v>143</v>
      </c>
      <c r="G108" s="52">
        <f>G109</f>
        <v>0</v>
      </c>
      <c r="H108" s="52">
        <f>H109</f>
        <v>40000</v>
      </c>
      <c r="I108" s="52">
        <f>I109</f>
        <v>40000</v>
      </c>
      <c r="J108" s="52">
        <f>J109</f>
        <v>0</v>
      </c>
      <c r="K108" s="52">
        <v>0</v>
      </c>
      <c r="L108" s="52">
        <f t="shared" si="6"/>
        <v>0</v>
      </c>
    </row>
    <row r="109" spans="2:12" ht="15.75" customHeight="1" x14ac:dyDescent="0.2">
      <c r="B109" s="62"/>
      <c r="C109" s="62"/>
      <c r="D109" s="76">
        <v>451</v>
      </c>
      <c r="E109" s="62"/>
      <c r="F109" s="62" t="s">
        <v>144</v>
      </c>
      <c r="G109" s="53">
        <f>G116</f>
        <v>0</v>
      </c>
      <c r="H109" s="53">
        <f>H110</f>
        <v>40000</v>
      </c>
      <c r="I109" s="53">
        <f>I110</f>
        <v>40000</v>
      </c>
      <c r="J109" s="53">
        <f>J110</f>
        <v>0</v>
      </c>
      <c r="K109" s="53">
        <v>0</v>
      </c>
      <c r="L109" s="53">
        <f t="shared" si="6"/>
        <v>0</v>
      </c>
    </row>
    <row r="110" spans="2:12" ht="17.25" customHeight="1" x14ac:dyDescent="0.2">
      <c r="B110" s="79"/>
      <c r="C110" s="79"/>
      <c r="D110" s="79"/>
      <c r="E110" s="80">
        <v>4511</v>
      </c>
      <c r="F110" s="71" t="s">
        <v>144</v>
      </c>
      <c r="G110" s="53">
        <v>0</v>
      </c>
      <c r="H110" s="53">
        <v>40000</v>
      </c>
      <c r="I110" s="53">
        <v>40000</v>
      </c>
      <c r="J110" s="53">
        <v>0</v>
      </c>
      <c r="K110" s="53">
        <v>0</v>
      </c>
      <c r="L110" s="53">
        <f t="shared" si="6"/>
        <v>0</v>
      </c>
    </row>
  </sheetData>
  <mergeCells count="7">
    <mergeCell ref="B8:F8"/>
    <mergeCell ref="B9:F9"/>
    <mergeCell ref="B45:F45"/>
    <mergeCell ref="B46:F46"/>
    <mergeCell ref="B2:L2"/>
    <mergeCell ref="B4:L4"/>
    <mergeCell ref="B6:L6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5"/>
  <sheetViews>
    <sheetView workbookViewId="0">
      <selection activeCell="C25" sqref="C25"/>
    </sheetView>
  </sheetViews>
  <sheetFormatPr defaultRowHeight="12.75" x14ac:dyDescent="0.2"/>
  <cols>
    <col min="1" max="1" width="9.140625" style="51"/>
    <col min="2" max="2" width="37.7109375" style="51" customWidth="1"/>
    <col min="3" max="6" width="25.28515625" style="51" customWidth="1"/>
    <col min="7" max="8" width="15.7109375" style="51" customWidth="1"/>
    <col min="9" max="16384" width="9.140625" style="51"/>
  </cols>
  <sheetData>
    <row r="1" spans="2:8" x14ac:dyDescent="0.2">
      <c r="B1" s="50"/>
      <c r="C1" s="50"/>
      <c r="D1" s="50"/>
      <c r="E1" s="50"/>
      <c r="F1" s="3"/>
      <c r="G1" s="3"/>
      <c r="H1" s="3"/>
    </row>
    <row r="2" spans="2:8" ht="15.75" customHeight="1" x14ac:dyDescent="0.2">
      <c r="B2" s="146" t="s">
        <v>30</v>
      </c>
      <c r="C2" s="146"/>
      <c r="D2" s="146"/>
      <c r="E2" s="146"/>
      <c r="F2" s="146"/>
      <c r="G2" s="146"/>
      <c r="H2" s="146"/>
    </row>
    <row r="3" spans="2:8" ht="17.25" customHeight="1" x14ac:dyDescent="0.2">
      <c r="B3" s="50"/>
      <c r="C3" s="50"/>
      <c r="D3" s="50"/>
      <c r="E3" s="50"/>
      <c r="F3" s="3"/>
      <c r="G3" s="3"/>
      <c r="H3" s="3"/>
    </row>
    <row r="4" spans="2:8" ht="38.25" customHeight="1" x14ac:dyDescent="0.2">
      <c r="B4" s="44" t="s">
        <v>8</v>
      </c>
      <c r="C4" s="44" t="s">
        <v>51</v>
      </c>
      <c r="D4" s="44" t="s">
        <v>62</v>
      </c>
      <c r="E4" s="44" t="s">
        <v>63</v>
      </c>
      <c r="F4" s="44" t="s">
        <v>64</v>
      </c>
      <c r="G4" s="44" t="s">
        <v>17</v>
      </c>
      <c r="H4" s="44" t="s">
        <v>40</v>
      </c>
    </row>
    <row r="5" spans="2:8" ht="21" customHeight="1" x14ac:dyDescent="0.2"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19</v>
      </c>
      <c r="H5" s="44" t="s">
        <v>20</v>
      </c>
    </row>
    <row r="6" spans="2:8" ht="15.75" customHeight="1" x14ac:dyDescent="0.2">
      <c r="B6" s="5" t="s">
        <v>29</v>
      </c>
      <c r="C6" s="82">
        <f>C7+C10+C12+C15+C19</f>
        <v>2603114.0199999996</v>
      </c>
      <c r="D6" s="82">
        <f>D7+D10+D12+D15+D19</f>
        <v>6509700</v>
      </c>
      <c r="E6" s="82">
        <f>E7+E10+E12+E15+E19</f>
        <v>7942200</v>
      </c>
      <c r="F6" s="82">
        <f>F7+F10+F12+F15+F19</f>
        <v>3181268.89</v>
      </c>
      <c r="G6" s="52">
        <f>F6/C6*100</f>
        <v>122.21012470287415</v>
      </c>
      <c r="H6" s="52">
        <f>F6/E6*100</f>
        <v>40.055260381254563</v>
      </c>
    </row>
    <row r="7" spans="2:8" x14ac:dyDescent="0.2">
      <c r="B7" s="18" t="s">
        <v>27</v>
      </c>
      <c r="C7" s="46">
        <f>C8+C9</f>
        <v>33374.94</v>
      </c>
      <c r="D7" s="46">
        <f>D8+D9</f>
        <v>264000</v>
      </c>
      <c r="E7" s="46">
        <f>E8+E9</f>
        <v>776500</v>
      </c>
      <c r="F7" s="46">
        <f>F8+F9</f>
        <v>56989.979999999996</v>
      </c>
      <c r="G7" s="52">
        <f t="shared" ref="G7:G35" si="0">F7/C7*100</f>
        <v>170.75680136054174</v>
      </c>
      <c r="H7" s="52">
        <f t="shared" ref="H7:H35" si="1">F7/E7*100</f>
        <v>7.3393406310367029</v>
      </c>
    </row>
    <row r="8" spans="2:8" x14ac:dyDescent="0.2">
      <c r="B8" s="7" t="s">
        <v>157</v>
      </c>
      <c r="C8" s="45">
        <v>12992.31</v>
      </c>
      <c r="D8" s="45">
        <v>14000</v>
      </c>
      <c r="E8" s="45">
        <v>526500</v>
      </c>
      <c r="F8" s="53">
        <v>12491.95</v>
      </c>
      <c r="G8" s="53">
        <f t="shared" si="0"/>
        <v>96.148798789437762</v>
      </c>
      <c r="H8" s="53">
        <f t="shared" si="1"/>
        <v>2.3726400759734094</v>
      </c>
    </row>
    <row r="9" spans="2:8" x14ac:dyDescent="0.2">
      <c r="B9" s="7" t="s">
        <v>147</v>
      </c>
      <c r="C9" s="45">
        <v>20382.63</v>
      </c>
      <c r="D9" s="45">
        <v>250000</v>
      </c>
      <c r="E9" s="45">
        <v>250000</v>
      </c>
      <c r="F9" s="53">
        <v>44498.03</v>
      </c>
      <c r="G9" s="53">
        <f t="shared" si="0"/>
        <v>218.31348555117765</v>
      </c>
      <c r="H9" s="53">
        <f t="shared" si="1"/>
        <v>17.799212000000001</v>
      </c>
    </row>
    <row r="10" spans="2:8" x14ac:dyDescent="0.2">
      <c r="B10" s="20" t="s">
        <v>25</v>
      </c>
      <c r="C10" s="46">
        <f>C11</f>
        <v>27647.82</v>
      </c>
      <c r="D10" s="46">
        <f>D11</f>
        <v>66100</v>
      </c>
      <c r="E10" s="46">
        <f>E11</f>
        <v>66100</v>
      </c>
      <c r="F10" s="46">
        <f>F11</f>
        <v>22796.29</v>
      </c>
      <c r="G10" s="52">
        <f t="shared" si="0"/>
        <v>82.452395885100529</v>
      </c>
      <c r="H10" s="52">
        <f t="shared" si="1"/>
        <v>34.487579425113466</v>
      </c>
    </row>
    <row r="11" spans="2:8" x14ac:dyDescent="0.2">
      <c r="B11" s="7" t="s">
        <v>148</v>
      </c>
      <c r="C11" s="45">
        <v>27647.82</v>
      </c>
      <c r="D11" s="45">
        <v>66100</v>
      </c>
      <c r="E11" s="77">
        <v>66100</v>
      </c>
      <c r="F11" s="53">
        <v>22796.29</v>
      </c>
      <c r="G11" s="53">
        <f t="shared" si="0"/>
        <v>82.452395885100529</v>
      </c>
      <c r="H11" s="53">
        <f t="shared" si="1"/>
        <v>34.487579425113466</v>
      </c>
    </row>
    <row r="12" spans="2:8" ht="15" customHeight="1" x14ac:dyDescent="0.2">
      <c r="B12" s="5" t="s">
        <v>149</v>
      </c>
      <c r="C12" s="82">
        <f>C13+C14</f>
        <v>2504586.11</v>
      </c>
      <c r="D12" s="82">
        <f>D13+D14</f>
        <v>5690000</v>
      </c>
      <c r="E12" s="82">
        <f>E13+E14</f>
        <v>6610000</v>
      </c>
      <c r="F12" s="82">
        <f>F13+F14</f>
        <v>3082717.41</v>
      </c>
      <c r="G12" s="52">
        <f t="shared" si="0"/>
        <v>123.08290769847</v>
      </c>
      <c r="H12" s="52">
        <f t="shared" si="1"/>
        <v>46.63717715582451</v>
      </c>
    </row>
    <row r="13" spans="2:8" x14ac:dyDescent="0.2">
      <c r="B13" s="10" t="s">
        <v>150</v>
      </c>
      <c r="C13" s="45">
        <v>2504586.11</v>
      </c>
      <c r="D13" s="45">
        <v>5425000</v>
      </c>
      <c r="E13" s="77">
        <v>6345000</v>
      </c>
      <c r="F13" s="53">
        <v>3082717.41</v>
      </c>
      <c r="G13" s="53">
        <f t="shared" si="0"/>
        <v>123.08290769847</v>
      </c>
      <c r="H13" s="53">
        <f t="shared" si="1"/>
        <v>48.584986761229317</v>
      </c>
    </row>
    <row r="14" spans="2:8" x14ac:dyDescent="0.2">
      <c r="B14" s="10" t="s">
        <v>159</v>
      </c>
      <c r="C14" s="45">
        <v>0</v>
      </c>
      <c r="D14" s="45">
        <v>265000</v>
      </c>
      <c r="E14" s="77">
        <v>265000</v>
      </c>
      <c r="F14" s="53">
        <v>0</v>
      </c>
      <c r="G14" s="53">
        <v>0</v>
      </c>
      <c r="H14" s="53">
        <f t="shared" si="1"/>
        <v>0</v>
      </c>
    </row>
    <row r="15" spans="2:8" ht="20.25" customHeight="1" x14ac:dyDescent="0.2">
      <c r="B15" s="81" t="s">
        <v>151</v>
      </c>
      <c r="C15" s="82">
        <f>C16+C17+C18</f>
        <v>0</v>
      </c>
      <c r="D15" s="82">
        <f>D16+D17+D18</f>
        <v>469600</v>
      </c>
      <c r="E15" s="82">
        <f>E16+E17+E18</f>
        <v>469600</v>
      </c>
      <c r="F15" s="82">
        <f>F16+F17+F18</f>
        <v>0</v>
      </c>
      <c r="G15" s="53">
        <v>0</v>
      </c>
      <c r="H15" s="53">
        <f t="shared" si="1"/>
        <v>0</v>
      </c>
    </row>
    <row r="16" spans="2:8" x14ac:dyDescent="0.2">
      <c r="B16" s="7" t="s">
        <v>152</v>
      </c>
      <c r="C16" s="45">
        <v>0</v>
      </c>
      <c r="D16" s="77">
        <v>200000</v>
      </c>
      <c r="E16" s="77">
        <v>200000</v>
      </c>
      <c r="F16" s="53">
        <v>0</v>
      </c>
      <c r="G16" s="53">
        <v>0</v>
      </c>
      <c r="H16" s="53">
        <f t="shared" si="1"/>
        <v>0</v>
      </c>
    </row>
    <row r="17" spans="2:8" ht="25.5" x14ac:dyDescent="0.2">
      <c r="B17" s="10" t="s">
        <v>153</v>
      </c>
      <c r="C17" s="45">
        <v>0</v>
      </c>
      <c r="D17" s="77">
        <v>193400</v>
      </c>
      <c r="E17" s="77">
        <v>193400</v>
      </c>
      <c r="F17" s="53">
        <v>0</v>
      </c>
      <c r="G17" s="53">
        <v>0</v>
      </c>
      <c r="H17" s="53">
        <f t="shared" si="1"/>
        <v>0</v>
      </c>
    </row>
    <row r="18" spans="2:8" ht="25.5" x14ac:dyDescent="0.2">
      <c r="B18" s="10" t="s">
        <v>154</v>
      </c>
      <c r="C18" s="45">
        <v>0</v>
      </c>
      <c r="D18" s="77">
        <v>76200</v>
      </c>
      <c r="E18" s="77">
        <v>76200</v>
      </c>
      <c r="F18" s="53">
        <v>0</v>
      </c>
      <c r="G18" s="53">
        <v>0</v>
      </c>
      <c r="H18" s="53">
        <f t="shared" si="1"/>
        <v>0</v>
      </c>
    </row>
    <row r="19" spans="2:8" ht="14.25" customHeight="1" x14ac:dyDescent="0.2">
      <c r="B19" s="47" t="s">
        <v>155</v>
      </c>
      <c r="C19" s="82">
        <f>C20</f>
        <v>37505.15</v>
      </c>
      <c r="D19" s="82">
        <f>D20</f>
        <v>20000</v>
      </c>
      <c r="E19" s="82">
        <f>E20</f>
        <v>20000</v>
      </c>
      <c r="F19" s="82">
        <f>F20</f>
        <v>18765.21</v>
      </c>
      <c r="G19" s="52">
        <f t="shared" si="0"/>
        <v>50.033688706750937</v>
      </c>
      <c r="H19" s="52">
        <f t="shared" si="1"/>
        <v>93.826049999999995</v>
      </c>
    </row>
    <row r="20" spans="2:8" x14ac:dyDescent="0.2">
      <c r="B20" s="7" t="s">
        <v>156</v>
      </c>
      <c r="C20" s="45">
        <v>37505.15</v>
      </c>
      <c r="D20" s="45">
        <v>20000</v>
      </c>
      <c r="E20" s="77">
        <v>20000</v>
      </c>
      <c r="F20" s="53">
        <v>18765.21</v>
      </c>
      <c r="G20" s="53">
        <f t="shared" si="0"/>
        <v>50.033688706750937</v>
      </c>
      <c r="H20" s="53">
        <f t="shared" si="1"/>
        <v>93.826049999999995</v>
      </c>
    </row>
    <row r="21" spans="2:8" x14ac:dyDescent="0.2">
      <c r="B21" s="7"/>
      <c r="C21" s="45"/>
      <c r="D21" s="45"/>
      <c r="E21" s="77"/>
      <c r="F21" s="53"/>
      <c r="G21" s="53">
        <v>0</v>
      </c>
      <c r="H21" s="53">
        <v>0</v>
      </c>
    </row>
    <row r="22" spans="2:8" ht="15.75" customHeight="1" x14ac:dyDescent="0.2">
      <c r="B22" s="5" t="s">
        <v>28</v>
      </c>
      <c r="C22" s="82">
        <f>C23+C26+C28+C30+C34</f>
        <v>2737604.34</v>
      </c>
      <c r="D22" s="82">
        <f>D23+D26+D28+D30+D34</f>
        <v>6509700</v>
      </c>
      <c r="E22" s="82">
        <f>E23+E26+E28+E30+E34</f>
        <v>7942200</v>
      </c>
      <c r="F22" s="82">
        <f>F23+F26+F28+F30+F34</f>
        <v>3681425.37</v>
      </c>
      <c r="G22" s="52">
        <f t="shared" si="0"/>
        <v>134.47616648649822</v>
      </c>
      <c r="H22" s="52">
        <f t="shared" si="1"/>
        <v>46.352715494447381</v>
      </c>
    </row>
    <row r="23" spans="2:8" ht="15.75" customHeight="1" x14ac:dyDescent="0.2">
      <c r="B23" s="5" t="s">
        <v>27</v>
      </c>
      <c r="C23" s="46">
        <f>C24+C25</f>
        <v>48014.11</v>
      </c>
      <c r="D23" s="46">
        <f>D24+D25</f>
        <v>264000</v>
      </c>
      <c r="E23" s="46">
        <f>E24+E25</f>
        <v>776500</v>
      </c>
      <c r="F23" s="46">
        <f>F24+F25</f>
        <v>76677.16</v>
      </c>
      <c r="G23" s="52">
        <f t="shared" si="0"/>
        <v>159.69713902850643</v>
      </c>
      <c r="H23" s="52">
        <f t="shared" si="1"/>
        <v>9.8747147456535753</v>
      </c>
    </row>
    <row r="24" spans="2:8" x14ac:dyDescent="0.2">
      <c r="B24" s="10" t="s">
        <v>26</v>
      </c>
      <c r="C24" s="45">
        <v>9771.7800000000007</v>
      </c>
      <c r="D24" s="45">
        <v>14000</v>
      </c>
      <c r="E24" s="45">
        <v>526500</v>
      </c>
      <c r="F24" s="53">
        <v>12491.95</v>
      </c>
      <c r="G24" s="53">
        <f t="shared" si="0"/>
        <v>127.83699592090694</v>
      </c>
      <c r="H24" s="53">
        <f t="shared" si="1"/>
        <v>2.3726400759734094</v>
      </c>
    </row>
    <row r="25" spans="2:8" x14ac:dyDescent="0.2">
      <c r="B25" s="7" t="s">
        <v>147</v>
      </c>
      <c r="C25" s="45">
        <v>38242.33</v>
      </c>
      <c r="D25" s="45">
        <v>250000</v>
      </c>
      <c r="E25" s="45">
        <v>250000</v>
      </c>
      <c r="F25" s="53">
        <v>64185.21</v>
      </c>
      <c r="G25" s="53">
        <f t="shared" si="0"/>
        <v>167.8381259719269</v>
      </c>
      <c r="H25" s="53">
        <f t="shared" si="1"/>
        <v>25.674083999999997</v>
      </c>
    </row>
    <row r="26" spans="2:8" ht="15.75" customHeight="1" x14ac:dyDescent="0.2">
      <c r="B26" s="18" t="s">
        <v>25</v>
      </c>
      <c r="C26" s="46">
        <f>C27</f>
        <v>27647.62</v>
      </c>
      <c r="D26" s="46">
        <f>D27</f>
        <v>66100</v>
      </c>
      <c r="E26" s="46">
        <f>E27</f>
        <v>66100</v>
      </c>
      <c r="F26" s="46">
        <f>F27</f>
        <v>22796.29</v>
      </c>
      <c r="G26" s="52">
        <f t="shared" si="0"/>
        <v>82.452992337134262</v>
      </c>
      <c r="H26" s="52">
        <f t="shared" si="1"/>
        <v>34.487579425113466</v>
      </c>
    </row>
    <row r="27" spans="2:8" x14ac:dyDescent="0.2">
      <c r="B27" s="7" t="s">
        <v>148</v>
      </c>
      <c r="C27" s="45">
        <v>27647.62</v>
      </c>
      <c r="D27" s="45">
        <v>66100</v>
      </c>
      <c r="E27" s="77">
        <v>66100</v>
      </c>
      <c r="F27" s="53">
        <v>22796.29</v>
      </c>
      <c r="G27" s="53">
        <f t="shared" si="0"/>
        <v>82.452992337134262</v>
      </c>
      <c r="H27" s="53">
        <f t="shared" si="1"/>
        <v>34.487579425113466</v>
      </c>
    </row>
    <row r="28" spans="2:8" x14ac:dyDescent="0.2">
      <c r="B28" s="5" t="s">
        <v>149</v>
      </c>
      <c r="C28" s="82">
        <f>C29</f>
        <v>2571276.48</v>
      </c>
      <c r="D28" s="82">
        <f>D29</f>
        <v>5690000</v>
      </c>
      <c r="E28" s="82">
        <f>E29</f>
        <v>6610000</v>
      </c>
      <c r="F28" s="82">
        <f>F29</f>
        <v>3375876.46</v>
      </c>
      <c r="G28" s="52">
        <f t="shared" si="0"/>
        <v>131.29185003084538</v>
      </c>
      <c r="H28" s="52">
        <f t="shared" si="1"/>
        <v>51.072261119515886</v>
      </c>
    </row>
    <row r="29" spans="2:8" x14ac:dyDescent="0.2">
      <c r="B29" s="10" t="s">
        <v>150</v>
      </c>
      <c r="C29" s="45">
        <v>2571276.48</v>
      </c>
      <c r="D29" s="45">
        <v>5690000</v>
      </c>
      <c r="E29" s="77">
        <v>6610000</v>
      </c>
      <c r="F29" s="53">
        <v>3375876.46</v>
      </c>
      <c r="G29" s="53">
        <f t="shared" si="0"/>
        <v>131.29185003084538</v>
      </c>
      <c r="H29" s="53">
        <f t="shared" si="1"/>
        <v>51.072261119515886</v>
      </c>
    </row>
    <row r="30" spans="2:8" x14ac:dyDescent="0.2">
      <c r="B30" s="81" t="s">
        <v>151</v>
      </c>
      <c r="C30" s="82">
        <f>C31+C32+C33</f>
        <v>54276.77</v>
      </c>
      <c r="D30" s="82">
        <f>D31+D32+D33</f>
        <v>469600</v>
      </c>
      <c r="E30" s="82">
        <f>E31+E32+E33</f>
        <v>469600</v>
      </c>
      <c r="F30" s="82">
        <f>F31+F32+F33</f>
        <v>176602.16</v>
      </c>
      <c r="G30" s="52">
        <f t="shared" si="0"/>
        <v>325.37337796630129</v>
      </c>
      <c r="H30" s="52">
        <f t="shared" si="1"/>
        <v>37.606933560477003</v>
      </c>
    </row>
    <row r="31" spans="2:8" ht="16.5" customHeight="1" x14ac:dyDescent="0.2">
      <c r="B31" s="7" t="s">
        <v>152</v>
      </c>
      <c r="C31" s="45">
        <v>0</v>
      </c>
      <c r="D31" s="77">
        <v>200000</v>
      </c>
      <c r="E31" s="77">
        <v>200000</v>
      </c>
      <c r="F31" s="53">
        <v>0</v>
      </c>
      <c r="G31" s="53">
        <v>0</v>
      </c>
      <c r="H31" s="53">
        <f t="shared" si="1"/>
        <v>0</v>
      </c>
    </row>
    <row r="32" spans="2:8" ht="22.5" customHeight="1" x14ac:dyDescent="0.2">
      <c r="B32" s="10" t="s">
        <v>153</v>
      </c>
      <c r="C32" s="53">
        <v>54276.77</v>
      </c>
      <c r="D32" s="53">
        <v>193400</v>
      </c>
      <c r="E32" s="53">
        <v>193400</v>
      </c>
      <c r="F32" s="53">
        <v>111235.86</v>
      </c>
      <c r="G32" s="53">
        <f t="shared" si="0"/>
        <v>204.94193003747276</v>
      </c>
      <c r="H32" s="53">
        <f t="shared" si="1"/>
        <v>57.515956566701142</v>
      </c>
    </row>
    <row r="33" spans="2:8" ht="25.5" x14ac:dyDescent="0.2">
      <c r="B33" s="10" t="s">
        <v>154</v>
      </c>
      <c r="C33" s="53">
        <v>0</v>
      </c>
      <c r="D33" s="53">
        <v>76200</v>
      </c>
      <c r="E33" s="53">
        <v>76200</v>
      </c>
      <c r="F33" s="53">
        <v>65366.3</v>
      </c>
      <c r="G33" s="53">
        <v>0</v>
      </c>
      <c r="H33" s="53">
        <f t="shared" si="1"/>
        <v>85.782545931758534</v>
      </c>
    </row>
    <row r="34" spans="2:8" ht="15.75" customHeight="1" x14ac:dyDescent="0.2">
      <c r="B34" s="47" t="s">
        <v>155</v>
      </c>
      <c r="C34" s="52">
        <f>C35</f>
        <v>36389.360000000001</v>
      </c>
      <c r="D34" s="52">
        <f>D35</f>
        <v>20000</v>
      </c>
      <c r="E34" s="52">
        <f>E35</f>
        <v>20000</v>
      </c>
      <c r="F34" s="52">
        <f>F35</f>
        <v>29473.3</v>
      </c>
      <c r="G34" s="52">
        <f t="shared" si="0"/>
        <v>80.994279646578008</v>
      </c>
      <c r="H34" s="52">
        <f t="shared" si="1"/>
        <v>147.3665</v>
      </c>
    </row>
    <row r="35" spans="2:8" ht="15.75" customHeight="1" x14ac:dyDescent="0.2">
      <c r="B35" s="7" t="s">
        <v>156</v>
      </c>
      <c r="C35" s="53">
        <v>36389.360000000001</v>
      </c>
      <c r="D35" s="53">
        <v>20000</v>
      </c>
      <c r="E35" s="53">
        <v>20000</v>
      </c>
      <c r="F35" s="53">
        <v>29473.3</v>
      </c>
      <c r="G35" s="53">
        <f t="shared" si="0"/>
        <v>80.994279646578008</v>
      </c>
      <c r="H35" s="53">
        <f t="shared" si="1"/>
        <v>147.3665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B2" sqref="B2:H2"/>
    </sheetView>
  </sheetViews>
  <sheetFormatPr defaultRowHeight="12.75" x14ac:dyDescent="0.2"/>
  <cols>
    <col min="1" max="1" width="4.5703125" style="51" customWidth="1"/>
    <col min="2" max="2" width="34.42578125" style="51" customWidth="1"/>
    <col min="3" max="3" width="26.7109375" style="51" customWidth="1"/>
    <col min="4" max="5" width="25.28515625" style="51" customWidth="1"/>
    <col min="6" max="6" width="24.42578125" style="51" customWidth="1"/>
    <col min="7" max="8" width="15.7109375" style="51" customWidth="1"/>
    <col min="9" max="16384" width="9.140625" style="51"/>
  </cols>
  <sheetData>
    <row r="1" spans="2:8" x14ac:dyDescent="0.2">
      <c r="B1" s="50"/>
      <c r="C1" s="50"/>
      <c r="D1" s="50"/>
      <c r="E1" s="50"/>
      <c r="F1" s="3"/>
      <c r="G1" s="3"/>
      <c r="H1" s="3"/>
    </row>
    <row r="2" spans="2:8" ht="15.75" customHeight="1" x14ac:dyDescent="0.2">
      <c r="B2" s="146" t="s">
        <v>39</v>
      </c>
      <c r="C2" s="146"/>
      <c r="D2" s="146"/>
      <c r="E2" s="146"/>
      <c r="F2" s="146"/>
      <c r="G2" s="146"/>
      <c r="H2" s="146"/>
    </row>
    <row r="3" spans="2:8" ht="15.75" customHeight="1" x14ac:dyDescent="0.2">
      <c r="B3" s="50"/>
      <c r="C3" s="50"/>
      <c r="D3" s="50"/>
      <c r="E3" s="50"/>
      <c r="F3" s="50"/>
      <c r="G3" s="50"/>
      <c r="H3" s="50"/>
    </row>
    <row r="4" spans="2:8" x14ac:dyDescent="0.2">
      <c r="B4" s="50"/>
      <c r="C4" s="50"/>
      <c r="D4" s="50"/>
      <c r="E4" s="50"/>
      <c r="F4" s="3"/>
      <c r="G4" s="3"/>
      <c r="H4" s="3"/>
    </row>
    <row r="5" spans="2:8" ht="40.5" customHeight="1" x14ac:dyDescent="0.2">
      <c r="B5" s="83" t="s">
        <v>8</v>
      </c>
      <c r="C5" s="83" t="s">
        <v>51</v>
      </c>
      <c r="D5" s="83" t="s">
        <v>62</v>
      </c>
      <c r="E5" s="83" t="s">
        <v>63</v>
      </c>
      <c r="F5" s="83" t="s">
        <v>64</v>
      </c>
      <c r="G5" s="83" t="s">
        <v>17</v>
      </c>
      <c r="H5" s="83" t="s">
        <v>40</v>
      </c>
    </row>
    <row r="6" spans="2:8" ht="21.75" customHeight="1" x14ac:dyDescent="0.2">
      <c r="B6" s="83">
        <v>1</v>
      </c>
      <c r="C6" s="83">
        <v>2</v>
      </c>
      <c r="D6" s="83">
        <v>3</v>
      </c>
      <c r="E6" s="83">
        <v>4</v>
      </c>
      <c r="F6" s="83">
        <v>5</v>
      </c>
      <c r="G6" s="83" t="s">
        <v>19</v>
      </c>
      <c r="H6" s="83" t="s">
        <v>20</v>
      </c>
    </row>
    <row r="7" spans="2:8" ht="19.5" customHeight="1" x14ac:dyDescent="0.2">
      <c r="B7" s="84" t="s">
        <v>28</v>
      </c>
      <c r="C7" s="85">
        <f t="shared" ref="C7:H9" si="0">C8</f>
        <v>2737604.34</v>
      </c>
      <c r="D7" s="85">
        <f t="shared" si="0"/>
        <v>6509700</v>
      </c>
      <c r="E7" s="85">
        <f t="shared" si="0"/>
        <v>7942200</v>
      </c>
      <c r="F7" s="86">
        <f t="shared" si="0"/>
        <v>3681425.37</v>
      </c>
      <c r="G7" s="86">
        <f t="shared" si="0"/>
        <v>134.47616648649822</v>
      </c>
      <c r="H7" s="86">
        <f t="shared" si="0"/>
        <v>46.352715494447381</v>
      </c>
    </row>
    <row r="8" spans="2:8" ht="18.75" customHeight="1" x14ac:dyDescent="0.2">
      <c r="B8" s="5" t="s">
        <v>160</v>
      </c>
      <c r="C8" s="46">
        <f t="shared" si="0"/>
        <v>2737604.34</v>
      </c>
      <c r="D8" s="46">
        <f t="shared" si="0"/>
        <v>6509700</v>
      </c>
      <c r="E8" s="46">
        <f t="shared" si="0"/>
        <v>7942200</v>
      </c>
      <c r="F8" s="52">
        <f t="shared" si="0"/>
        <v>3681425.37</v>
      </c>
      <c r="G8" s="52">
        <f t="shared" si="0"/>
        <v>134.47616648649822</v>
      </c>
      <c r="H8" s="52">
        <f t="shared" si="0"/>
        <v>46.352715494447381</v>
      </c>
    </row>
    <row r="9" spans="2:8" ht="19.5" customHeight="1" x14ac:dyDescent="0.2">
      <c r="B9" s="10" t="s">
        <v>161</v>
      </c>
      <c r="C9" s="45">
        <f t="shared" si="0"/>
        <v>2737604.34</v>
      </c>
      <c r="D9" s="45">
        <f t="shared" si="0"/>
        <v>6509700</v>
      </c>
      <c r="E9" s="45">
        <f t="shared" si="0"/>
        <v>7942200</v>
      </c>
      <c r="F9" s="53">
        <f t="shared" si="0"/>
        <v>3681425.37</v>
      </c>
      <c r="G9" s="53">
        <f t="shared" si="0"/>
        <v>134.47616648649822</v>
      </c>
      <c r="H9" s="53">
        <f t="shared" si="0"/>
        <v>46.352715494447381</v>
      </c>
    </row>
    <row r="10" spans="2:8" ht="19.5" customHeight="1" x14ac:dyDescent="0.2">
      <c r="B10" s="29" t="s">
        <v>162</v>
      </c>
      <c r="C10" s="45">
        <v>2737604.34</v>
      </c>
      <c r="D10" s="45">
        <v>6509700</v>
      </c>
      <c r="E10" s="45">
        <v>7942200</v>
      </c>
      <c r="F10" s="53">
        <v>3681425.37</v>
      </c>
      <c r="G10" s="53">
        <f>F10/C10*100</f>
        <v>134.47616648649822</v>
      </c>
      <c r="H10" s="53">
        <f>F10/E10*100</f>
        <v>46.352715494447381</v>
      </c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4"/>
  <sheetViews>
    <sheetView workbookViewId="0">
      <selection activeCell="G24" sqref="G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29" t="s">
        <v>55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5.75" customHeight="1" x14ac:dyDescent="0.25">
      <c r="B3" s="129" t="s">
        <v>31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33" customHeight="1" x14ac:dyDescent="0.25">
      <c r="B5" s="147" t="s">
        <v>8</v>
      </c>
      <c r="C5" s="148"/>
      <c r="D5" s="148"/>
      <c r="E5" s="148"/>
      <c r="F5" s="149"/>
      <c r="G5" s="87" t="s">
        <v>51</v>
      </c>
      <c r="H5" s="83" t="s">
        <v>62</v>
      </c>
      <c r="I5" s="83" t="s">
        <v>63</v>
      </c>
      <c r="J5" s="83" t="s">
        <v>64</v>
      </c>
      <c r="K5" s="87" t="s">
        <v>17</v>
      </c>
      <c r="L5" s="87" t="s">
        <v>40</v>
      </c>
    </row>
    <row r="6" spans="2:12" ht="22.5" customHeight="1" x14ac:dyDescent="0.25">
      <c r="B6" s="147">
        <v>1</v>
      </c>
      <c r="C6" s="148"/>
      <c r="D6" s="148"/>
      <c r="E6" s="148"/>
      <c r="F6" s="149"/>
      <c r="G6" s="87">
        <v>2</v>
      </c>
      <c r="H6" s="87">
        <v>3</v>
      </c>
      <c r="I6" s="87">
        <v>4</v>
      </c>
      <c r="J6" s="87">
        <v>5</v>
      </c>
      <c r="K6" s="87" t="s">
        <v>19</v>
      </c>
      <c r="L6" s="87" t="s">
        <v>20</v>
      </c>
    </row>
    <row r="7" spans="2:12" ht="25.5" x14ac:dyDescent="0.25">
      <c r="B7" s="5">
        <v>8</v>
      </c>
      <c r="C7" s="5"/>
      <c r="D7" s="5"/>
      <c r="E7" s="5"/>
      <c r="F7" s="5" t="s">
        <v>10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25"/>
    </row>
    <row r="8" spans="2:12" x14ac:dyDescent="0.25">
      <c r="B8" s="5"/>
      <c r="C8" s="9">
        <v>84</v>
      </c>
      <c r="D8" s="9"/>
      <c r="E8" s="9"/>
      <c r="F8" s="9" t="s">
        <v>15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25"/>
    </row>
    <row r="9" spans="2:12" ht="51" x14ac:dyDescent="0.25">
      <c r="B9" s="6"/>
      <c r="C9" s="6"/>
      <c r="D9" s="6">
        <v>841</v>
      </c>
      <c r="E9" s="6"/>
      <c r="F9" s="26" t="s">
        <v>32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25"/>
    </row>
    <row r="10" spans="2:12" ht="25.5" x14ac:dyDescent="0.25">
      <c r="B10" s="6"/>
      <c r="C10" s="6"/>
      <c r="D10" s="6"/>
      <c r="E10" s="6">
        <v>8413</v>
      </c>
      <c r="F10" s="26" t="s">
        <v>33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25"/>
    </row>
    <row r="11" spans="2:12" ht="25.5" x14ac:dyDescent="0.25">
      <c r="B11" s="8">
        <v>5</v>
      </c>
      <c r="C11" s="8"/>
      <c r="D11" s="8"/>
      <c r="E11" s="8"/>
      <c r="F11" s="18" t="s">
        <v>11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25"/>
    </row>
    <row r="12" spans="2:12" ht="25.5" x14ac:dyDescent="0.25">
      <c r="B12" s="9"/>
      <c r="C12" s="9">
        <v>54</v>
      </c>
      <c r="D12" s="9"/>
      <c r="E12" s="9"/>
      <c r="F12" s="19" t="s">
        <v>16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25"/>
    </row>
    <row r="13" spans="2:12" ht="63.75" x14ac:dyDescent="0.25">
      <c r="B13" s="9"/>
      <c r="C13" s="9"/>
      <c r="D13" s="9">
        <v>541</v>
      </c>
      <c r="E13" s="26"/>
      <c r="F13" s="26" t="s">
        <v>34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25"/>
    </row>
    <row r="14" spans="2:12" ht="38.25" x14ac:dyDescent="0.25">
      <c r="B14" s="9"/>
      <c r="C14" s="9"/>
      <c r="D14" s="9"/>
      <c r="E14" s="26">
        <v>5413</v>
      </c>
      <c r="F14" s="26" t="s">
        <v>35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6"/>
  <sheetViews>
    <sheetView workbookViewId="0">
      <selection activeCell="F28" sqref="F2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9" t="s">
        <v>36</v>
      </c>
      <c r="C2" s="129"/>
      <c r="D2" s="129"/>
      <c r="E2" s="129"/>
      <c r="F2" s="129"/>
      <c r="G2" s="129"/>
      <c r="H2" s="129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83" t="s">
        <v>8</v>
      </c>
      <c r="C4" s="83" t="s">
        <v>50</v>
      </c>
      <c r="D4" s="83" t="s">
        <v>62</v>
      </c>
      <c r="E4" s="83" t="s">
        <v>63</v>
      </c>
      <c r="F4" s="83" t="s">
        <v>64</v>
      </c>
      <c r="G4" s="83" t="s">
        <v>17</v>
      </c>
      <c r="H4" s="83" t="s">
        <v>40</v>
      </c>
    </row>
    <row r="5" spans="2:8" x14ac:dyDescent="0.25"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 t="s">
        <v>19</v>
      </c>
      <c r="H5" s="83" t="s">
        <v>20</v>
      </c>
    </row>
    <row r="6" spans="2:8" x14ac:dyDescent="0.25">
      <c r="B6" s="84" t="s">
        <v>37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1"/>
    </row>
    <row r="7" spans="2:8" x14ac:dyDescent="0.25">
      <c r="B7" s="88" t="s">
        <v>27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25"/>
    </row>
    <row r="8" spans="2:8" x14ac:dyDescent="0.25">
      <c r="B8" s="28" t="s">
        <v>26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25"/>
    </row>
    <row r="9" spans="2:8" x14ac:dyDescent="0.25">
      <c r="B9" s="88" t="s">
        <v>25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25"/>
    </row>
    <row r="10" spans="2:8" x14ac:dyDescent="0.25">
      <c r="B10" s="27" t="s">
        <v>24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25"/>
    </row>
    <row r="11" spans="2:8" x14ac:dyDescent="0.25">
      <c r="B11" s="27"/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25"/>
    </row>
    <row r="12" spans="2:8" x14ac:dyDescent="0.25">
      <c r="B12" s="84" t="s">
        <v>38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1"/>
    </row>
    <row r="13" spans="2:8" x14ac:dyDescent="0.25">
      <c r="B13" s="88" t="s">
        <v>27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25"/>
    </row>
    <row r="14" spans="2:8" x14ac:dyDescent="0.25">
      <c r="B14" s="28" t="s">
        <v>26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25"/>
    </row>
    <row r="15" spans="2:8" x14ac:dyDescent="0.25">
      <c r="B15" s="88" t="s">
        <v>25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25"/>
    </row>
    <row r="16" spans="2:8" x14ac:dyDescent="0.25">
      <c r="B16" s="27" t="s">
        <v>24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56"/>
  <sheetViews>
    <sheetView workbookViewId="0">
      <selection activeCell="E64" sqref="E64"/>
    </sheetView>
  </sheetViews>
  <sheetFormatPr defaultRowHeight="12.75" x14ac:dyDescent="0.2"/>
  <cols>
    <col min="1" max="1" width="9.140625" style="51"/>
    <col min="2" max="2" width="7.42578125" style="51" bestFit="1" customWidth="1"/>
    <col min="3" max="3" width="8.42578125" style="51" bestFit="1" customWidth="1"/>
    <col min="4" max="4" width="6.7109375" style="51" customWidth="1"/>
    <col min="5" max="5" width="37.7109375" style="51" customWidth="1"/>
    <col min="6" max="6" width="21.85546875" style="51" customWidth="1"/>
    <col min="7" max="8" width="25.28515625" style="51" customWidth="1"/>
    <col min="9" max="9" width="19.7109375" style="51" customWidth="1"/>
    <col min="10" max="10" width="15.7109375" style="51" customWidth="1"/>
    <col min="11" max="11" width="15.5703125" style="51" customWidth="1"/>
    <col min="12" max="16384" width="9.140625" style="51"/>
  </cols>
  <sheetData>
    <row r="1" spans="2:11" x14ac:dyDescent="0.2">
      <c r="B1" s="50"/>
      <c r="C1" s="50"/>
      <c r="D1" s="50"/>
      <c r="E1" s="50"/>
      <c r="F1" s="50"/>
      <c r="G1" s="50"/>
      <c r="H1" s="50"/>
      <c r="I1" s="50"/>
      <c r="J1" s="3"/>
    </row>
    <row r="2" spans="2:11" ht="18" customHeight="1" x14ac:dyDescent="0.25">
      <c r="B2" s="146" t="s">
        <v>12</v>
      </c>
      <c r="C2" s="155"/>
      <c r="D2" s="155"/>
      <c r="E2" s="155"/>
      <c r="F2" s="155"/>
      <c r="G2" s="155"/>
      <c r="H2" s="155"/>
      <c r="I2" s="155"/>
      <c r="J2" s="155"/>
      <c r="K2" s="154"/>
    </row>
    <row r="3" spans="2:11" x14ac:dyDescent="0.2">
      <c r="B3" s="50"/>
      <c r="C3" s="50"/>
      <c r="D3" s="50"/>
      <c r="E3" s="50"/>
      <c r="F3" s="50"/>
      <c r="G3" s="50"/>
      <c r="H3" s="50"/>
      <c r="I3" s="50"/>
      <c r="J3" s="3"/>
    </row>
    <row r="4" spans="2:11" ht="15" x14ac:dyDescent="0.25">
      <c r="B4" s="153" t="s">
        <v>57</v>
      </c>
      <c r="C4" s="153"/>
      <c r="D4" s="153"/>
      <c r="E4" s="153"/>
      <c r="F4" s="153"/>
      <c r="G4" s="153"/>
      <c r="H4" s="153"/>
      <c r="I4" s="153"/>
      <c r="J4" s="153"/>
      <c r="K4" s="154"/>
    </row>
    <row r="5" spans="2:11" x14ac:dyDescent="0.2">
      <c r="B5" s="50"/>
      <c r="C5" s="50"/>
      <c r="D5" s="50"/>
      <c r="E5" s="50"/>
      <c r="F5" s="50"/>
      <c r="G5" s="50"/>
      <c r="H5" s="50"/>
      <c r="I5" s="50"/>
      <c r="J5" s="3"/>
    </row>
    <row r="6" spans="2:11" ht="32.25" customHeight="1" x14ac:dyDescent="0.2">
      <c r="B6" s="147" t="s">
        <v>8</v>
      </c>
      <c r="C6" s="148"/>
      <c r="D6" s="148"/>
      <c r="E6" s="149"/>
      <c r="F6" s="83" t="s">
        <v>56</v>
      </c>
      <c r="G6" s="83" t="s">
        <v>62</v>
      </c>
      <c r="H6" s="83" t="s">
        <v>63</v>
      </c>
      <c r="I6" s="83" t="s">
        <v>180</v>
      </c>
      <c r="J6" s="83" t="s">
        <v>17</v>
      </c>
      <c r="K6" s="83" t="s">
        <v>40</v>
      </c>
    </row>
    <row r="7" spans="2:11" ht="18" customHeight="1" x14ac:dyDescent="0.2">
      <c r="B7" s="147">
        <v>1</v>
      </c>
      <c r="C7" s="148"/>
      <c r="D7" s="148"/>
      <c r="E7" s="149"/>
      <c r="F7" s="83">
        <v>2</v>
      </c>
      <c r="G7" s="83">
        <v>3</v>
      </c>
      <c r="H7" s="83">
        <v>4</v>
      </c>
      <c r="I7" s="83">
        <v>5</v>
      </c>
      <c r="J7" s="83" t="s">
        <v>19</v>
      </c>
      <c r="K7" s="83" t="s">
        <v>20</v>
      </c>
    </row>
    <row r="8" spans="2:11" s="100" customFormat="1" ht="30" customHeight="1" x14ac:dyDescent="0.25">
      <c r="B8" s="150" t="s">
        <v>163</v>
      </c>
      <c r="C8" s="151"/>
      <c r="D8" s="152"/>
      <c r="E8" s="95" t="s">
        <v>164</v>
      </c>
      <c r="F8" s="98">
        <f>F9+F49</f>
        <v>2737604.3399999994</v>
      </c>
      <c r="G8" s="98">
        <f>G9+G49</f>
        <v>6509700</v>
      </c>
      <c r="H8" s="98">
        <f>H9+H49</f>
        <v>7942200</v>
      </c>
      <c r="I8" s="98">
        <f>I9+I49</f>
        <v>3681425.3699999996</v>
      </c>
      <c r="J8" s="98">
        <f>I8/F8*100</f>
        <v>134.47616648649822</v>
      </c>
      <c r="K8" s="98">
        <f>I8/H8*100</f>
        <v>46.352715494447381</v>
      </c>
    </row>
    <row r="9" spans="2:11" s="100" customFormat="1" ht="30" customHeight="1" x14ac:dyDescent="0.25">
      <c r="B9" s="156" t="s">
        <v>165</v>
      </c>
      <c r="C9" s="157"/>
      <c r="D9" s="158"/>
      <c r="E9" s="94" t="s">
        <v>166</v>
      </c>
      <c r="F9" s="85">
        <f>F10+F17+F23+F31+F36+F40+F44</f>
        <v>2699362.0099999993</v>
      </c>
      <c r="G9" s="85">
        <f>G10+G17+G23+G31+G36+G40+G44</f>
        <v>6259700</v>
      </c>
      <c r="H9" s="85">
        <f>H10+H17+H23+H31+H36+H40+H44</f>
        <v>7692200</v>
      </c>
      <c r="I9" s="85">
        <f>I10+I17+I23+I31+I36+I40+I44</f>
        <v>3617240.1599999997</v>
      </c>
      <c r="J9" s="85">
        <f t="shared" ref="J9:J55" si="0">I9/F9*100</f>
        <v>134.00352181736457</v>
      </c>
      <c r="K9" s="85">
        <f>I9/H9*100</f>
        <v>47.024780426925972</v>
      </c>
    </row>
    <row r="10" spans="2:11" s="100" customFormat="1" ht="30" customHeight="1" x14ac:dyDescent="0.25">
      <c r="B10" s="156" t="s">
        <v>167</v>
      </c>
      <c r="C10" s="157"/>
      <c r="D10" s="158"/>
      <c r="E10" s="94" t="s">
        <v>168</v>
      </c>
      <c r="F10" s="85">
        <f>F11+F14</f>
        <v>9771.7800000000007</v>
      </c>
      <c r="G10" s="85">
        <f>G11+G14</f>
        <v>14000</v>
      </c>
      <c r="H10" s="85">
        <f>H11+H14</f>
        <v>526500</v>
      </c>
      <c r="I10" s="85">
        <f>I11+I14</f>
        <v>12491.95</v>
      </c>
      <c r="J10" s="85">
        <f t="shared" si="0"/>
        <v>127.83699592090694</v>
      </c>
      <c r="K10" s="85">
        <f t="shared" ref="K10:K56" si="1">I10/H10*100</f>
        <v>2.3726400759734094</v>
      </c>
    </row>
    <row r="11" spans="2:11" s="100" customFormat="1" ht="22.5" customHeight="1" x14ac:dyDescent="0.25">
      <c r="B11" s="159">
        <v>3</v>
      </c>
      <c r="C11" s="160"/>
      <c r="D11" s="161"/>
      <c r="E11" s="93" t="s">
        <v>4</v>
      </c>
      <c r="F11" s="97">
        <f>F12</f>
        <v>9487.1200000000008</v>
      </c>
      <c r="G11" s="97">
        <f>G12</f>
        <v>14000</v>
      </c>
      <c r="H11" s="97">
        <f>H12</f>
        <v>14000</v>
      </c>
      <c r="I11" s="46">
        <f>I12+I14</f>
        <v>12491.95</v>
      </c>
      <c r="J11" s="108">
        <f t="shared" si="0"/>
        <v>131.67273102901618</v>
      </c>
      <c r="K11" s="108">
        <f t="shared" si="1"/>
        <v>89.228214285714287</v>
      </c>
    </row>
    <row r="12" spans="2:11" s="100" customFormat="1" ht="19.5" customHeight="1" x14ac:dyDescent="0.25">
      <c r="B12" s="162">
        <v>32</v>
      </c>
      <c r="C12" s="163"/>
      <c r="D12" s="164"/>
      <c r="E12" s="35" t="s">
        <v>14</v>
      </c>
      <c r="F12" s="96">
        <v>9487.1200000000008</v>
      </c>
      <c r="G12" s="45">
        <v>14000</v>
      </c>
      <c r="H12" s="45">
        <v>14000</v>
      </c>
      <c r="I12" s="45">
        <v>12491.95</v>
      </c>
      <c r="J12" s="108">
        <f t="shared" si="0"/>
        <v>131.67273102901618</v>
      </c>
      <c r="K12" s="109">
        <f t="shared" si="1"/>
        <v>89.228214285714287</v>
      </c>
    </row>
    <row r="13" spans="2:11" s="100" customFormat="1" ht="21" customHeight="1" x14ac:dyDescent="0.25">
      <c r="B13" s="63">
        <v>34</v>
      </c>
      <c r="C13" s="64"/>
      <c r="D13" s="35"/>
      <c r="E13" s="35" t="s">
        <v>65</v>
      </c>
      <c r="F13" s="96">
        <v>0</v>
      </c>
      <c r="G13" s="45">
        <v>0</v>
      </c>
      <c r="H13" s="45">
        <v>0</v>
      </c>
      <c r="I13" s="45">
        <v>0</v>
      </c>
      <c r="J13" s="109">
        <v>0</v>
      </c>
      <c r="K13" s="109">
        <v>0</v>
      </c>
    </row>
    <row r="14" spans="2:11" s="100" customFormat="1" ht="30" customHeight="1" x14ac:dyDescent="0.25">
      <c r="B14" s="159">
        <v>4</v>
      </c>
      <c r="C14" s="160"/>
      <c r="D14" s="161"/>
      <c r="E14" s="93" t="s">
        <v>6</v>
      </c>
      <c r="F14" s="46">
        <f>F15+F16</f>
        <v>284.66000000000003</v>
      </c>
      <c r="G14" s="46">
        <f>G15+G16</f>
        <v>0</v>
      </c>
      <c r="H14" s="46">
        <f>H15+H16</f>
        <v>512500</v>
      </c>
      <c r="I14" s="46">
        <f>I15+I16</f>
        <v>0</v>
      </c>
      <c r="J14" s="108">
        <f t="shared" si="0"/>
        <v>0</v>
      </c>
      <c r="K14" s="108">
        <f t="shared" si="1"/>
        <v>0</v>
      </c>
    </row>
    <row r="15" spans="2:11" s="100" customFormat="1" ht="30" customHeight="1" x14ac:dyDescent="0.25">
      <c r="B15" s="63">
        <v>41</v>
      </c>
      <c r="C15" s="64"/>
      <c r="D15" s="35"/>
      <c r="E15" s="35" t="s">
        <v>7</v>
      </c>
      <c r="F15" s="96">
        <v>284.66000000000003</v>
      </c>
      <c r="G15" s="45">
        <v>0</v>
      </c>
      <c r="H15" s="45">
        <v>0</v>
      </c>
      <c r="I15" s="45">
        <v>0</v>
      </c>
      <c r="J15" s="109">
        <f t="shared" si="0"/>
        <v>0</v>
      </c>
      <c r="K15" s="109">
        <v>0</v>
      </c>
    </row>
    <row r="16" spans="2:11" s="100" customFormat="1" ht="30" customHeight="1" x14ac:dyDescent="0.25">
      <c r="B16" s="63">
        <v>42</v>
      </c>
      <c r="C16" s="64"/>
      <c r="D16" s="35"/>
      <c r="E16" s="35" t="s">
        <v>69</v>
      </c>
      <c r="F16" s="96">
        <v>0</v>
      </c>
      <c r="G16" s="45">
        <v>0</v>
      </c>
      <c r="H16" s="45">
        <v>512500</v>
      </c>
      <c r="I16" s="45">
        <v>0</v>
      </c>
      <c r="J16" s="109">
        <v>0</v>
      </c>
      <c r="K16" s="109">
        <f t="shared" si="1"/>
        <v>0</v>
      </c>
    </row>
    <row r="17" spans="2:11" s="100" customFormat="1" ht="30" customHeight="1" x14ac:dyDescent="0.25">
      <c r="B17" s="156" t="s">
        <v>169</v>
      </c>
      <c r="C17" s="157"/>
      <c r="D17" s="158"/>
      <c r="E17" s="94" t="s">
        <v>170</v>
      </c>
      <c r="F17" s="85">
        <f>F18+F20</f>
        <v>27647.620000000003</v>
      </c>
      <c r="G17" s="85">
        <f>G18+G20</f>
        <v>66100</v>
      </c>
      <c r="H17" s="85">
        <f>H18+H20</f>
        <v>66100</v>
      </c>
      <c r="I17" s="85">
        <f>I18+I20</f>
        <v>22796.29</v>
      </c>
      <c r="J17" s="85">
        <f t="shared" si="0"/>
        <v>82.452992337134262</v>
      </c>
      <c r="K17" s="85">
        <f t="shared" si="1"/>
        <v>34.487579425113466</v>
      </c>
    </row>
    <row r="18" spans="2:11" s="100" customFormat="1" ht="21" customHeight="1" x14ac:dyDescent="0.25">
      <c r="B18" s="159">
        <v>3</v>
      </c>
      <c r="C18" s="160"/>
      <c r="D18" s="161"/>
      <c r="E18" s="93" t="s">
        <v>4</v>
      </c>
      <c r="F18" s="97">
        <f>F19</f>
        <v>24963.97</v>
      </c>
      <c r="G18" s="97">
        <f>G19</f>
        <v>63600</v>
      </c>
      <c r="H18" s="97">
        <f>H19</f>
        <v>63600</v>
      </c>
      <c r="I18" s="46">
        <f>I19</f>
        <v>22796.29</v>
      </c>
      <c r="J18" s="108">
        <f t="shared" si="0"/>
        <v>91.316765722759641</v>
      </c>
      <c r="K18" s="108">
        <f t="shared" si="1"/>
        <v>35.843223270440255</v>
      </c>
    </row>
    <row r="19" spans="2:11" s="100" customFormat="1" ht="24" customHeight="1" x14ac:dyDescent="0.25">
      <c r="B19" s="162">
        <v>32</v>
      </c>
      <c r="C19" s="163"/>
      <c r="D19" s="164"/>
      <c r="E19" s="35" t="s">
        <v>14</v>
      </c>
      <c r="F19" s="96">
        <v>24963.97</v>
      </c>
      <c r="G19" s="45">
        <v>63600</v>
      </c>
      <c r="H19" s="45">
        <v>63600</v>
      </c>
      <c r="I19" s="45">
        <v>22796.29</v>
      </c>
      <c r="J19" s="109">
        <f t="shared" si="0"/>
        <v>91.316765722759641</v>
      </c>
      <c r="K19" s="109">
        <f t="shared" si="1"/>
        <v>35.843223270440255</v>
      </c>
    </row>
    <row r="20" spans="2:11" s="100" customFormat="1" ht="30" customHeight="1" x14ac:dyDescent="0.25">
      <c r="B20" s="159">
        <v>4</v>
      </c>
      <c r="C20" s="160"/>
      <c r="D20" s="161"/>
      <c r="E20" s="93" t="s">
        <v>6</v>
      </c>
      <c r="F20" s="46">
        <f>F21+F22</f>
        <v>2683.65</v>
      </c>
      <c r="G20" s="46">
        <f>G21+G22</f>
        <v>2500</v>
      </c>
      <c r="H20" s="46">
        <f>H21+H22</f>
        <v>2500</v>
      </c>
      <c r="I20" s="46">
        <f>I21+I22</f>
        <v>0</v>
      </c>
      <c r="J20" s="108">
        <f t="shared" si="0"/>
        <v>0</v>
      </c>
      <c r="K20" s="108">
        <f t="shared" si="1"/>
        <v>0</v>
      </c>
    </row>
    <row r="21" spans="2:11" s="100" customFormat="1" ht="30" customHeight="1" x14ac:dyDescent="0.25">
      <c r="B21" s="63">
        <v>41</v>
      </c>
      <c r="C21" s="64"/>
      <c r="D21" s="35"/>
      <c r="E21" s="35" t="s">
        <v>7</v>
      </c>
      <c r="F21" s="96">
        <v>0</v>
      </c>
      <c r="G21" s="45">
        <v>0</v>
      </c>
      <c r="H21" s="45">
        <v>0</v>
      </c>
      <c r="I21" s="45">
        <v>0</v>
      </c>
      <c r="J21" s="109">
        <v>0</v>
      </c>
      <c r="K21" s="109">
        <v>0</v>
      </c>
    </row>
    <row r="22" spans="2:11" ht="25.5" x14ac:dyDescent="0.2">
      <c r="B22" s="63">
        <v>42</v>
      </c>
      <c r="C22" s="64"/>
      <c r="D22" s="35"/>
      <c r="E22" s="35" t="s">
        <v>69</v>
      </c>
      <c r="F22" s="102">
        <v>2683.65</v>
      </c>
      <c r="G22" s="102">
        <v>2500</v>
      </c>
      <c r="H22" s="102">
        <v>2500</v>
      </c>
      <c r="I22" s="102">
        <v>0</v>
      </c>
      <c r="J22" s="109">
        <v>0</v>
      </c>
      <c r="K22" s="109">
        <f t="shared" si="1"/>
        <v>0</v>
      </c>
    </row>
    <row r="23" spans="2:11" ht="19.5" customHeight="1" x14ac:dyDescent="0.2">
      <c r="B23" s="156" t="s">
        <v>171</v>
      </c>
      <c r="C23" s="157"/>
      <c r="D23" s="158"/>
      <c r="E23" s="94" t="s">
        <v>172</v>
      </c>
      <c r="F23" s="99">
        <f>F24</f>
        <v>2571276.4799999995</v>
      </c>
      <c r="G23" s="99">
        <f>G24</f>
        <v>5690000</v>
      </c>
      <c r="H23" s="99">
        <f>H24</f>
        <v>6610000</v>
      </c>
      <c r="I23" s="99">
        <f>I24</f>
        <v>3375876.46</v>
      </c>
      <c r="J23" s="85">
        <f t="shared" si="0"/>
        <v>131.29185003084541</v>
      </c>
      <c r="K23" s="85">
        <f t="shared" si="1"/>
        <v>51.072261119515886</v>
      </c>
    </row>
    <row r="24" spans="2:11" ht="18" customHeight="1" x14ac:dyDescent="0.2">
      <c r="B24" s="159">
        <v>3</v>
      </c>
      <c r="C24" s="160"/>
      <c r="D24" s="161"/>
      <c r="E24" s="93" t="s">
        <v>4</v>
      </c>
      <c r="F24" s="101">
        <f>F25+F26+F27+F28</f>
        <v>2571276.4799999995</v>
      </c>
      <c r="G24" s="101">
        <f>G25+G26+G27+G28</f>
        <v>5690000</v>
      </c>
      <c r="H24" s="101">
        <f>H25+H26+H27+H28</f>
        <v>6610000</v>
      </c>
      <c r="I24" s="101">
        <f>I25+I26+I27+I28</f>
        <v>3375876.46</v>
      </c>
      <c r="J24" s="108">
        <f t="shared" si="0"/>
        <v>131.29185003084541</v>
      </c>
      <c r="K24" s="108">
        <f t="shared" si="1"/>
        <v>51.072261119515886</v>
      </c>
    </row>
    <row r="25" spans="2:11" ht="16.5" customHeight="1" x14ac:dyDescent="0.2">
      <c r="B25" s="63">
        <v>31</v>
      </c>
      <c r="C25" s="64"/>
      <c r="D25" s="35"/>
      <c r="E25" s="35" t="s">
        <v>5</v>
      </c>
      <c r="F25" s="102">
        <v>2283976.88</v>
      </c>
      <c r="G25" s="102">
        <v>5088500</v>
      </c>
      <c r="H25" s="102">
        <v>6008500</v>
      </c>
      <c r="I25" s="102">
        <v>3033375.47</v>
      </c>
      <c r="J25" s="109">
        <f t="shared" si="0"/>
        <v>132.81112854347285</v>
      </c>
      <c r="K25" s="109">
        <f t="shared" si="1"/>
        <v>50.484737788133479</v>
      </c>
    </row>
    <row r="26" spans="2:11" ht="17.25" customHeight="1" x14ac:dyDescent="0.2">
      <c r="B26" s="63">
        <v>32</v>
      </c>
      <c r="C26" s="64"/>
      <c r="D26" s="35"/>
      <c r="E26" s="35" t="s">
        <v>14</v>
      </c>
      <c r="F26" s="102">
        <v>276072.57</v>
      </c>
      <c r="G26" s="102">
        <v>592000</v>
      </c>
      <c r="H26" s="102">
        <v>592000</v>
      </c>
      <c r="I26" s="102">
        <v>324200.15000000002</v>
      </c>
      <c r="J26" s="109">
        <f t="shared" si="0"/>
        <v>117.43294525783566</v>
      </c>
      <c r="K26" s="109">
        <f t="shared" si="1"/>
        <v>54.763538851351356</v>
      </c>
    </row>
    <row r="27" spans="2:11" ht="18" customHeight="1" x14ac:dyDescent="0.2">
      <c r="B27" s="63">
        <v>34</v>
      </c>
      <c r="C27" s="64"/>
      <c r="D27" s="35"/>
      <c r="E27" s="35" t="s">
        <v>65</v>
      </c>
      <c r="F27" s="102">
        <v>11227.03</v>
      </c>
      <c r="G27" s="102">
        <v>9500</v>
      </c>
      <c r="H27" s="102">
        <v>9500</v>
      </c>
      <c r="I27" s="102">
        <v>18300.84</v>
      </c>
      <c r="J27" s="109">
        <f t="shared" si="0"/>
        <v>163.00695731640513</v>
      </c>
      <c r="K27" s="109">
        <f t="shared" si="1"/>
        <v>192.64042105263158</v>
      </c>
    </row>
    <row r="28" spans="2:11" ht="20.25" customHeight="1" x14ac:dyDescent="0.2">
      <c r="B28" s="63">
        <v>38</v>
      </c>
      <c r="C28" s="64"/>
      <c r="D28" s="35"/>
      <c r="E28" s="35" t="s">
        <v>173</v>
      </c>
      <c r="F28" s="102">
        <v>0</v>
      </c>
      <c r="G28" s="102">
        <v>0</v>
      </c>
      <c r="H28" s="102">
        <v>0</v>
      </c>
      <c r="I28" s="102">
        <v>0</v>
      </c>
      <c r="J28" s="109">
        <v>0</v>
      </c>
      <c r="K28" s="109">
        <v>0</v>
      </c>
    </row>
    <row r="29" spans="2:11" ht="25.5" x14ac:dyDescent="0.2">
      <c r="B29" s="159">
        <v>4</v>
      </c>
      <c r="C29" s="160"/>
      <c r="D29" s="161"/>
      <c r="E29" s="93" t="s">
        <v>6</v>
      </c>
      <c r="F29" s="101">
        <f>F30</f>
        <v>0</v>
      </c>
      <c r="G29" s="101">
        <f>G30</f>
        <v>0</v>
      </c>
      <c r="H29" s="101">
        <f>H30</f>
        <v>0</v>
      </c>
      <c r="I29" s="101">
        <f>I30</f>
        <v>0</v>
      </c>
      <c r="J29" s="108">
        <v>0</v>
      </c>
      <c r="K29" s="108">
        <v>0</v>
      </c>
    </row>
    <row r="30" spans="2:11" ht="25.5" x14ac:dyDescent="0.2">
      <c r="B30" s="63">
        <v>42</v>
      </c>
      <c r="C30" s="64"/>
      <c r="D30" s="35"/>
      <c r="E30" s="35" t="s">
        <v>69</v>
      </c>
      <c r="F30" s="102">
        <v>0</v>
      </c>
      <c r="G30" s="102">
        <v>0</v>
      </c>
      <c r="H30" s="102">
        <v>0</v>
      </c>
      <c r="I30" s="102">
        <v>0</v>
      </c>
      <c r="J30" s="109">
        <v>0</v>
      </c>
      <c r="K30" s="109">
        <v>0</v>
      </c>
    </row>
    <row r="31" spans="2:11" ht="21.75" customHeight="1" x14ac:dyDescent="0.2">
      <c r="B31" s="156" t="s">
        <v>174</v>
      </c>
      <c r="C31" s="157"/>
      <c r="D31" s="158"/>
      <c r="E31" s="94" t="s">
        <v>175</v>
      </c>
      <c r="F31" s="99">
        <f>F32</f>
        <v>0</v>
      </c>
      <c r="G31" s="99">
        <f>G32</f>
        <v>200000</v>
      </c>
      <c r="H31" s="99">
        <f>H32</f>
        <v>200000</v>
      </c>
      <c r="I31" s="99">
        <f>I32</f>
        <v>0</v>
      </c>
      <c r="J31" s="99">
        <f>J32</f>
        <v>0</v>
      </c>
      <c r="K31" s="85">
        <f t="shared" si="1"/>
        <v>0</v>
      </c>
    </row>
    <row r="32" spans="2:11" ht="14.25" customHeight="1" x14ac:dyDescent="0.2">
      <c r="B32" s="159">
        <v>3</v>
      </c>
      <c r="C32" s="160"/>
      <c r="D32" s="161"/>
      <c r="E32" s="93" t="s">
        <v>4</v>
      </c>
      <c r="F32" s="101">
        <f>F33+F34+F35</f>
        <v>0</v>
      </c>
      <c r="G32" s="101">
        <f>G33+G34+G35</f>
        <v>200000</v>
      </c>
      <c r="H32" s="101">
        <f>H33+H34+H35</f>
        <v>200000</v>
      </c>
      <c r="I32" s="101">
        <f>I33+I34+I35</f>
        <v>0</v>
      </c>
      <c r="J32" s="108">
        <v>0</v>
      </c>
      <c r="K32" s="108">
        <f t="shared" si="1"/>
        <v>0</v>
      </c>
    </row>
    <row r="33" spans="2:11" ht="15.75" customHeight="1" x14ac:dyDescent="0.2">
      <c r="B33" s="63">
        <v>31</v>
      </c>
      <c r="C33" s="64"/>
      <c r="D33" s="35"/>
      <c r="E33" s="35" t="s">
        <v>5</v>
      </c>
      <c r="F33" s="102">
        <v>0</v>
      </c>
      <c r="G33" s="102">
        <v>118100</v>
      </c>
      <c r="H33" s="102">
        <v>118100</v>
      </c>
      <c r="I33" s="102">
        <v>0</v>
      </c>
      <c r="J33" s="109">
        <v>0</v>
      </c>
      <c r="K33" s="109">
        <f t="shared" si="1"/>
        <v>0</v>
      </c>
    </row>
    <row r="34" spans="2:11" ht="15.75" customHeight="1" x14ac:dyDescent="0.2">
      <c r="B34" s="63">
        <v>32</v>
      </c>
      <c r="C34" s="64"/>
      <c r="D34" s="35"/>
      <c r="E34" s="35" t="s">
        <v>14</v>
      </c>
      <c r="F34" s="102">
        <v>0</v>
      </c>
      <c r="G34" s="102">
        <v>30500</v>
      </c>
      <c r="H34" s="102">
        <v>30500</v>
      </c>
      <c r="I34" s="102">
        <v>0</v>
      </c>
      <c r="J34" s="109">
        <v>0</v>
      </c>
      <c r="K34" s="109">
        <f t="shared" si="1"/>
        <v>0</v>
      </c>
    </row>
    <row r="35" spans="2:11" ht="15" customHeight="1" x14ac:dyDescent="0.2">
      <c r="B35" s="63">
        <v>34</v>
      </c>
      <c r="C35" s="64"/>
      <c r="D35" s="35"/>
      <c r="E35" s="35" t="s">
        <v>65</v>
      </c>
      <c r="F35" s="102">
        <v>0</v>
      </c>
      <c r="G35" s="102">
        <v>51400</v>
      </c>
      <c r="H35" s="102">
        <v>51400</v>
      </c>
      <c r="I35" s="102">
        <v>0</v>
      </c>
      <c r="J35" s="109">
        <v>0</v>
      </c>
      <c r="K35" s="109">
        <f t="shared" si="1"/>
        <v>0</v>
      </c>
    </row>
    <row r="36" spans="2:11" ht="16.5" customHeight="1" x14ac:dyDescent="0.2">
      <c r="B36" s="156" t="s">
        <v>176</v>
      </c>
      <c r="C36" s="157"/>
      <c r="D36" s="158"/>
      <c r="E36" s="94" t="s">
        <v>70</v>
      </c>
      <c r="F36" s="99">
        <f>F37</f>
        <v>54276.770000000004</v>
      </c>
      <c r="G36" s="99">
        <f>G37</f>
        <v>193400</v>
      </c>
      <c r="H36" s="99">
        <f>H37</f>
        <v>193400</v>
      </c>
      <c r="I36" s="99">
        <f>I37</f>
        <v>111235.86</v>
      </c>
      <c r="J36" s="85">
        <f t="shared" si="0"/>
        <v>204.94193003747273</v>
      </c>
      <c r="K36" s="85">
        <f t="shared" si="1"/>
        <v>57.515956566701142</v>
      </c>
    </row>
    <row r="37" spans="2:11" ht="15" customHeight="1" x14ac:dyDescent="0.2">
      <c r="B37" s="159">
        <v>3</v>
      </c>
      <c r="C37" s="160"/>
      <c r="D37" s="161"/>
      <c r="E37" s="93" t="s">
        <v>4</v>
      </c>
      <c r="F37" s="101">
        <f>F38+F39</f>
        <v>54276.770000000004</v>
      </c>
      <c r="G37" s="101">
        <f>G38+G39</f>
        <v>193400</v>
      </c>
      <c r="H37" s="101">
        <f>H38+H39</f>
        <v>193400</v>
      </c>
      <c r="I37" s="101">
        <f>I38+I39</f>
        <v>111235.86</v>
      </c>
      <c r="J37" s="108">
        <f t="shared" si="0"/>
        <v>204.94193003747273</v>
      </c>
      <c r="K37" s="108">
        <f t="shared" si="1"/>
        <v>57.515956566701142</v>
      </c>
    </row>
    <row r="38" spans="2:11" ht="18.75" customHeight="1" x14ac:dyDescent="0.2">
      <c r="B38" s="63">
        <v>31</v>
      </c>
      <c r="C38" s="64"/>
      <c r="D38" s="35"/>
      <c r="E38" s="35" t="s">
        <v>5</v>
      </c>
      <c r="F38" s="102">
        <v>51696.65</v>
      </c>
      <c r="G38" s="102">
        <v>182600</v>
      </c>
      <c r="H38" s="102">
        <v>182600</v>
      </c>
      <c r="I38" s="102">
        <v>106730.02</v>
      </c>
      <c r="J38" s="109">
        <f t="shared" si="0"/>
        <v>206.4544220950487</v>
      </c>
      <c r="K38" s="109">
        <f t="shared" si="1"/>
        <v>58.450175246440303</v>
      </c>
    </row>
    <row r="39" spans="2:11" ht="20.25" customHeight="1" x14ac:dyDescent="0.2">
      <c r="B39" s="63">
        <v>32</v>
      </c>
      <c r="C39" s="64"/>
      <c r="D39" s="35"/>
      <c r="E39" s="35" t="s">
        <v>14</v>
      </c>
      <c r="F39" s="102">
        <v>2580.12</v>
      </c>
      <c r="G39" s="102">
        <v>10800</v>
      </c>
      <c r="H39" s="102">
        <v>10800</v>
      </c>
      <c r="I39" s="102">
        <v>4505.84</v>
      </c>
      <c r="J39" s="109">
        <f t="shared" si="0"/>
        <v>174.63683859665446</v>
      </c>
      <c r="K39" s="109">
        <f t="shared" si="1"/>
        <v>41.720740740740744</v>
      </c>
    </row>
    <row r="40" spans="2:11" ht="25.5" x14ac:dyDescent="0.2">
      <c r="B40" s="156" t="s">
        <v>177</v>
      </c>
      <c r="C40" s="157"/>
      <c r="D40" s="158"/>
      <c r="E40" s="94" t="s">
        <v>74</v>
      </c>
      <c r="F40" s="99">
        <f>F41</f>
        <v>0</v>
      </c>
      <c r="G40" s="99">
        <f>G41</f>
        <v>76200</v>
      </c>
      <c r="H40" s="99">
        <f>H41</f>
        <v>76200</v>
      </c>
      <c r="I40" s="99">
        <f>I41</f>
        <v>65366.299999999996</v>
      </c>
      <c r="J40" s="99">
        <f>J41</f>
        <v>0</v>
      </c>
      <c r="K40" s="85">
        <f t="shared" si="1"/>
        <v>85.78254593175852</v>
      </c>
    </row>
    <row r="41" spans="2:11" ht="17.25" customHeight="1" x14ac:dyDescent="0.2">
      <c r="B41" s="159">
        <v>3</v>
      </c>
      <c r="C41" s="160"/>
      <c r="D41" s="161"/>
      <c r="E41" s="93" t="s">
        <v>4</v>
      </c>
      <c r="F41" s="101">
        <f>F42+F43</f>
        <v>0</v>
      </c>
      <c r="G41" s="101">
        <f>G42+G43</f>
        <v>76200</v>
      </c>
      <c r="H41" s="101">
        <f>H42+H43</f>
        <v>76200</v>
      </c>
      <c r="I41" s="101">
        <f>I42+I43</f>
        <v>65366.299999999996</v>
      </c>
      <c r="J41" s="101">
        <f>J42+J43</f>
        <v>0</v>
      </c>
      <c r="K41" s="108">
        <f t="shared" si="1"/>
        <v>85.78254593175852</v>
      </c>
    </row>
    <row r="42" spans="2:11" ht="15" customHeight="1" x14ac:dyDescent="0.2">
      <c r="B42" s="63">
        <v>31</v>
      </c>
      <c r="C42" s="64"/>
      <c r="D42" s="35"/>
      <c r="E42" s="35" t="s">
        <v>5</v>
      </c>
      <c r="F42" s="102">
        <v>0</v>
      </c>
      <c r="G42" s="102">
        <v>72000</v>
      </c>
      <c r="H42" s="102">
        <v>72000</v>
      </c>
      <c r="I42" s="102">
        <v>63113.38</v>
      </c>
      <c r="J42" s="109">
        <v>0</v>
      </c>
      <c r="K42" s="109">
        <f t="shared" si="1"/>
        <v>87.657472222222225</v>
      </c>
    </row>
    <row r="43" spans="2:11" ht="18" customHeight="1" x14ac:dyDescent="0.2">
      <c r="B43" s="63">
        <v>32</v>
      </c>
      <c r="C43" s="64"/>
      <c r="D43" s="35"/>
      <c r="E43" s="35" t="s">
        <v>14</v>
      </c>
      <c r="F43" s="102">
        <v>0</v>
      </c>
      <c r="G43" s="102">
        <v>4200</v>
      </c>
      <c r="H43" s="102">
        <v>4200</v>
      </c>
      <c r="I43" s="102">
        <v>2252.92</v>
      </c>
      <c r="J43" s="109">
        <v>0</v>
      </c>
      <c r="K43" s="109">
        <f t="shared" si="1"/>
        <v>53.640952380952378</v>
      </c>
    </row>
    <row r="44" spans="2:11" ht="21.75" customHeight="1" x14ac:dyDescent="0.2">
      <c r="B44" s="156" t="s">
        <v>178</v>
      </c>
      <c r="C44" s="157"/>
      <c r="D44" s="158"/>
      <c r="E44" s="94" t="s">
        <v>179</v>
      </c>
      <c r="F44" s="99">
        <f>F45+F47</f>
        <v>36389.360000000001</v>
      </c>
      <c r="G44" s="99">
        <f>G45+G47</f>
        <v>20000</v>
      </c>
      <c r="H44" s="99">
        <f>H45+H47</f>
        <v>20000</v>
      </c>
      <c r="I44" s="99">
        <f>I45+I47</f>
        <v>29473.300000000003</v>
      </c>
      <c r="J44" s="85">
        <f t="shared" si="0"/>
        <v>80.994279646578022</v>
      </c>
      <c r="K44" s="85">
        <f t="shared" si="1"/>
        <v>147.36650000000003</v>
      </c>
    </row>
    <row r="45" spans="2:11" ht="18.75" customHeight="1" x14ac:dyDescent="0.2">
      <c r="B45" s="159">
        <v>3</v>
      </c>
      <c r="C45" s="160"/>
      <c r="D45" s="161"/>
      <c r="E45" s="93" t="s">
        <v>4</v>
      </c>
      <c r="F45" s="101">
        <f>F46</f>
        <v>32272.03</v>
      </c>
      <c r="G45" s="101">
        <f>G46</f>
        <v>14000</v>
      </c>
      <c r="H45" s="101">
        <f>H46</f>
        <v>14000</v>
      </c>
      <c r="I45" s="101">
        <f>I46</f>
        <v>10414.56</v>
      </c>
      <c r="J45" s="108">
        <f t="shared" si="0"/>
        <v>32.271164844603831</v>
      </c>
      <c r="K45" s="108">
        <f t="shared" si="1"/>
        <v>74.389714285714277</v>
      </c>
    </row>
    <row r="46" spans="2:11" ht="16.5" customHeight="1" x14ac:dyDescent="0.2">
      <c r="B46" s="63">
        <v>32</v>
      </c>
      <c r="C46" s="64"/>
      <c r="D46" s="35"/>
      <c r="E46" s="35" t="s">
        <v>14</v>
      </c>
      <c r="F46" s="102">
        <v>32272.03</v>
      </c>
      <c r="G46" s="102">
        <v>14000</v>
      </c>
      <c r="H46" s="102">
        <v>14000</v>
      </c>
      <c r="I46" s="102">
        <v>10414.56</v>
      </c>
      <c r="J46" s="109">
        <f t="shared" si="0"/>
        <v>32.271164844603831</v>
      </c>
      <c r="K46" s="109">
        <f t="shared" si="1"/>
        <v>74.389714285714277</v>
      </c>
    </row>
    <row r="47" spans="2:11" ht="25.5" x14ac:dyDescent="0.2">
      <c r="B47" s="159">
        <v>4</v>
      </c>
      <c r="C47" s="160"/>
      <c r="D47" s="161"/>
      <c r="E47" s="93" t="s">
        <v>6</v>
      </c>
      <c r="F47" s="101">
        <f>F48</f>
        <v>4117.33</v>
      </c>
      <c r="G47" s="101">
        <f>G48</f>
        <v>6000</v>
      </c>
      <c r="H47" s="101">
        <f>H48</f>
        <v>6000</v>
      </c>
      <c r="I47" s="101">
        <f>I48</f>
        <v>19058.740000000002</v>
      </c>
      <c r="J47" s="108">
        <f t="shared" si="0"/>
        <v>462.89075687399361</v>
      </c>
      <c r="K47" s="108">
        <f t="shared" si="1"/>
        <v>317.64566666666673</v>
      </c>
    </row>
    <row r="48" spans="2:11" ht="25.5" x14ac:dyDescent="0.2">
      <c r="B48" s="63">
        <v>42</v>
      </c>
      <c r="C48" s="64"/>
      <c r="D48" s="35"/>
      <c r="E48" s="35" t="s">
        <v>69</v>
      </c>
      <c r="F48" s="102">
        <v>4117.33</v>
      </c>
      <c r="G48" s="102">
        <v>6000</v>
      </c>
      <c r="H48" s="102">
        <v>6000</v>
      </c>
      <c r="I48" s="102">
        <v>19058.740000000002</v>
      </c>
      <c r="J48" s="109">
        <f t="shared" si="0"/>
        <v>462.89075687399361</v>
      </c>
      <c r="K48" s="109">
        <f t="shared" si="1"/>
        <v>317.64566666666673</v>
      </c>
    </row>
    <row r="49" spans="2:11" ht="48" customHeight="1" x14ac:dyDescent="0.2">
      <c r="B49" s="165" t="s">
        <v>181</v>
      </c>
      <c r="C49" s="166"/>
      <c r="D49" s="167"/>
      <c r="E49" s="106" t="s">
        <v>182</v>
      </c>
      <c r="F49" s="107">
        <f>F50</f>
        <v>38242.33</v>
      </c>
      <c r="G49" s="107">
        <f>G50</f>
        <v>250000</v>
      </c>
      <c r="H49" s="107">
        <f>H50</f>
        <v>250000</v>
      </c>
      <c r="I49" s="107">
        <f>I50</f>
        <v>64185.209999999992</v>
      </c>
      <c r="J49" s="98">
        <f t="shared" si="0"/>
        <v>167.8381259719269</v>
      </c>
      <c r="K49" s="98">
        <f t="shared" si="1"/>
        <v>25.674083999999997</v>
      </c>
    </row>
    <row r="50" spans="2:11" ht="19.5" customHeight="1" x14ac:dyDescent="0.2">
      <c r="B50" s="168" t="s">
        <v>183</v>
      </c>
      <c r="C50" s="169"/>
      <c r="D50" s="170"/>
      <c r="E50" s="104" t="s">
        <v>184</v>
      </c>
      <c r="F50" s="52">
        <f>F51+F53</f>
        <v>38242.33</v>
      </c>
      <c r="G50" s="52">
        <f>G51+G53</f>
        <v>250000</v>
      </c>
      <c r="H50" s="52">
        <f>H51+H53</f>
        <v>250000</v>
      </c>
      <c r="I50" s="52">
        <f>I51+I53</f>
        <v>64185.209999999992</v>
      </c>
      <c r="J50" s="108">
        <f t="shared" si="0"/>
        <v>167.8381259719269</v>
      </c>
      <c r="K50" s="108">
        <f t="shared" si="1"/>
        <v>25.674083999999997</v>
      </c>
    </row>
    <row r="51" spans="2:11" ht="18" customHeight="1" x14ac:dyDescent="0.2">
      <c r="B51" s="159">
        <v>3</v>
      </c>
      <c r="C51" s="160"/>
      <c r="D51" s="161"/>
      <c r="E51" s="93" t="s">
        <v>4</v>
      </c>
      <c r="F51" s="52">
        <f>F52</f>
        <v>25615.759999999998</v>
      </c>
      <c r="G51" s="52">
        <f>G52</f>
        <v>88100</v>
      </c>
      <c r="H51" s="52">
        <f>H52</f>
        <v>88100</v>
      </c>
      <c r="I51" s="52">
        <f>I52</f>
        <v>35642.339999999997</v>
      </c>
      <c r="J51" s="108">
        <f t="shared" si="0"/>
        <v>139.14223118892431</v>
      </c>
      <c r="K51" s="108">
        <f t="shared" si="1"/>
        <v>40.45668558456299</v>
      </c>
    </row>
    <row r="52" spans="2:11" ht="21" customHeight="1" x14ac:dyDescent="0.2">
      <c r="B52" s="63">
        <v>32</v>
      </c>
      <c r="C52" s="64"/>
      <c r="D52" s="35"/>
      <c r="E52" s="35" t="s">
        <v>14</v>
      </c>
      <c r="F52" s="53">
        <v>25615.759999999998</v>
      </c>
      <c r="G52" s="53">
        <v>88100</v>
      </c>
      <c r="H52" s="53">
        <v>88100</v>
      </c>
      <c r="I52" s="53">
        <v>35642.339999999997</v>
      </c>
      <c r="J52" s="109">
        <f t="shared" si="0"/>
        <v>139.14223118892431</v>
      </c>
      <c r="K52" s="109">
        <f t="shared" si="1"/>
        <v>40.45668558456299</v>
      </c>
    </row>
    <row r="53" spans="2:11" ht="25.5" x14ac:dyDescent="0.2">
      <c r="B53" s="159">
        <v>4</v>
      </c>
      <c r="C53" s="160"/>
      <c r="D53" s="161"/>
      <c r="E53" s="93" t="s">
        <v>6</v>
      </c>
      <c r="F53" s="52">
        <f>F54+F55+F56</f>
        <v>12626.57</v>
      </c>
      <c r="G53" s="52">
        <f>G54+G55+G56</f>
        <v>161900</v>
      </c>
      <c r="H53" s="52">
        <f>H54+H55+H56</f>
        <v>161900</v>
      </c>
      <c r="I53" s="52">
        <f>I54+I55+I56</f>
        <v>28542.87</v>
      </c>
      <c r="J53" s="108">
        <f t="shared" si="0"/>
        <v>226.05402734075844</v>
      </c>
      <c r="K53" s="108">
        <f t="shared" si="1"/>
        <v>17.629938233477453</v>
      </c>
    </row>
    <row r="54" spans="2:11" ht="25.5" x14ac:dyDescent="0.2">
      <c r="B54" s="63">
        <v>41</v>
      </c>
      <c r="C54" s="103"/>
      <c r="D54" s="104"/>
      <c r="E54" s="65" t="s">
        <v>7</v>
      </c>
      <c r="F54" s="53">
        <v>0</v>
      </c>
      <c r="G54" s="53">
        <v>550</v>
      </c>
      <c r="H54" s="53">
        <v>550</v>
      </c>
      <c r="I54" s="53">
        <v>517.62</v>
      </c>
      <c r="J54" s="109">
        <v>0</v>
      </c>
      <c r="K54" s="109">
        <f t="shared" si="1"/>
        <v>94.11272727272727</v>
      </c>
    </row>
    <row r="55" spans="2:11" ht="25.5" x14ac:dyDescent="0.2">
      <c r="B55" s="162">
        <v>42</v>
      </c>
      <c r="C55" s="163"/>
      <c r="D55" s="164"/>
      <c r="E55" s="65" t="s">
        <v>69</v>
      </c>
      <c r="F55" s="53">
        <v>12626.57</v>
      </c>
      <c r="G55" s="53">
        <v>121350</v>
      </c>
      <c r="H55" s="53">
        <v>121350</v>
      </c>
      <c r="I55" s="53">
        <v>28025.25</v>
      </c>
      <c r="J55" s="109">
        <f t="shared" si="0"/>
        <v>221.95457673778392</v>
      </c>
      <c r="K55" s="109">
        <f t="shared" si="1"/>
        <v>23.094561186650186</v>
      </c>
    </row>
    <row r="56" spans="2:11" ht="25.5" x14ac:dyDescent="0.2">
      <c r="B56" s="162">
        <v>45</v>
      </c>
      <c r="C56" s="163"/>
      <c r="D56" s="164"/>
      <c r="E56" s="105" t="s">
        <v>143</v>
      </c>
      <c r="F56" s="53">
        <v>0</v>
      </c>
      <c r="G56" s="53">
        <v>40000</v>
      </c>
      <c r="H56" s="53">
        <v>40000</v>
      </c>
      <c r="I56" s="53">
        <v>0</v>
      </c>
      <c r="J56" s="109">
        <v>0</v>
      </c>
      <c r="K56" s="109">
        <f t="shared" si="1"/>
        <v>0</v>
      </c>
    </row>
  </sheetData>
  <mergeCells count="32">
    <mergeCell ref="B53:D53"/>
    <mergeCell ref="B55:D55"/>
    <mergeCell ref="B56:D56"/>
    <mergeCell ref="B45:D45"/>
    <mergeCell ref="B47:D47"/>
    <mergeCell ref="B49:D49"/>
    <mergeCell ref="B50:D50"/>
    <mergeCell ref="B51:D51"/>
    <mergeCell ref="B36:D36"/>
    <mergeCell ref="B37:D37"/>
    <mergeCell ref="B40:D40"/>
    <mergeCell ref="B41:D41"/>
    <mergeCell ref="B44:D44"/>
    <mergeCell ref="B23:D23"/>
    <mergeCell ref="B24:D24"/>
    <mergeCell ref="B29:D29"/>
    <mergeCell ref="B31:D31"/>
    <mergeCell ref="B32:D32"/>
    <mergeCell ref="B17:D17"/>
    <mergeCell ref="B18:D18"/>
    <mergeCell ref="B19:D19"/>
    <mergeCell ref="B20:D20"/>
    <mergeCell ref="B9:D9"/>
    <mergeCell ref="B10:D10"/>
    <mergeCell ref="B12:D12"/>
    <mergeCell ref="B14:D14"/>
    <mergeCell ref="B11:D11"/>
    <mergeCell ref="B6:E6"/>
    <mergeCell ref="B7:E7"/>
    <mergeCell ref="B8:D8"/>
    <mergeCell ref="B4:K4"/>
    <mergeCell ref="B2:K2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Arijana Kanjuh</cp:lastModifiedBy>
  <cp:lastPrinted>2024-07-30T07:35:02Z</cp:lastPrinted>
  <dcterms:created xsi:type="dcterms:W3CDTF">2022-08-12T12:51:27Z</dcterms:created>
  <dcterms:modified xsi:type="dcterms:W3CDTF">2024-07-30T07:35:10Z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