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1075" windowHeight="9285"/>
  </bookViews>
  <sheets>
    <sheet name="Kategorija 1" sheetId="1" r:id="rId1"/>
    <sheet name="Kategorija 2" sheetId="4" r:id="rId2"/>
  </sheets>
  <definedNames>
    <definedName name="_xlnm._FilterDatabase" localSheetId="0" hidden="1">'Kategorija 1'!$A$9:$E$9</definedName>
  </definedNames>
  <calcPr calcId="125725"/>
</workbook>
</file>

<file path=xl/calcChain.xml><?xml version="1.0" encoding="utf-8"?>
<calcChain xmlns="http://schemas.openxmlformats.org/spreadsheetml/2006/main">
  <c r="D146" i="1"/>
  <c r="D145"/>
  <c r="D139"/>
  <c r="D130"/>
  <c r="D114"/>
  <c r="D101"/>
  <c r="D77"/>
  <c r="D48"/>
  <c r="D36"/>
  <c r="D15"/>
  <c r="D144"/>
  <c r="D142"/>
  <c r="D27"/>
  <c r="D65"/>
  <c r="D87"/>
  <c r="D92"/>
  <c r="D33"/>
  <c r="D125"/>
  <c r="D85"/>
  <c r="D86" s="1"/>
  <c r="D55"/>
  <c r="D56" s="1"/>
  <c r="D66"/>
  <c r="D119"/>
  <c r="D74"/>
  <c r="D89"/>
  <c r="D91" s="1"/>
  <c r="D62"/>
  <c r="D94"/>
  <c r="D10"/>
  <c r="D135"/>
  <c r="D69"/>
  <c r="D79"/>
  <c r="D80" s="1"/>
  <c r="D43"/>
  <c r="D44" s="1"/>
  <c r="D52"/>
  <c r="D32"/>
  <c r="D122"/>
  <c r="D103"/>
  <c r="D41"/>
  <c r="D42" s="1"/>
  <c r="D128"/>
  <c r="D57"/>
  <c r="D138"/>
  <c r="D117"/>
  <c r="D118" s="1"/>
  <c r="D26"/>
  <c r="D106"/>
  <c r="D108" s="1"/>
  <c r="D133"/>
  <c r="D134" s="1"/>
  <c r="D30"/>
  <c r="D131"/>
  <c r="D39"/>
  <c r="D40" s="1"/>
  <c r="D19"/>
  <c r="D17"/>
  <c r="D97"/>
  <c r="D141"/>
  <c r="D38" l="1"/>
  <c r="D13"/>
  <c r="D93"/>
  <c r="D75"/>
  <c r="D71"/>
  <c r="D61"/>
  <c r="D63"/>
  <c r="D21"/>
  <c r="D110"/>
  <c r="D84"/>
  <c r="D136"/>
  <c r="D28"/>
  <c r="D23" l="1"/>
  <c r="D34"/>
  <c r="D105"/>
  <c r="D46"/>
  <c r="D120"/>
  <c r="D126"/>
  <c r="D82"/>
  <c r="D95"/>
  <c r="D67"/>
  <c r="D11"/>
  <c r="D112"/>
  <c r="D50"/>
  <c r="D99"/>
  <c r="D88"/>
  <c r="D73" l="1"/>
  <c r="D124"/>
  <c r="D132"/>
  <c r="D58"/>
  <c r="D116"/>
  <c r="D54"/>
  <c r="A21" i="4" l="1"/>
</calcChain>
</file>

<file path=xl/sharedStrings.xml><?xml version="1.0" encoding="utf-8"?>
<sst xmlns="http://schemas.openxmlformats.org/spreadsheetml/2006/main" count="309" uniqueCount="129">
  <si>
    <t>Naziv primatelja</t>
  </si>
  <si>
    <t>OIB primatelja</t>
  </si>
  <si>
    <t>Sjedište primatelja</t>
  </si>
  <si>
    <t>Način objave isplaćenog iznosa</t>
  </si>
  <si>
    <t>Vrsta rashoda i izdatka</t>
  </si>
  <si>
    <t>Erste&amp;Steiermarkische bank d.d.</t>
  </si>
  <si>
    <t>Zagreb</t>
  </si>
  <si>
    <t>3431 Bankarske usluge i usluge platnog prometa</t>
  </si>
  <si>
    <t>Ukupno:</t>
  </si>
  <si>
    <t>LJEKARNE JOUKHADAR</t>
  </si>
  <si>
    <t>MEDIAL d.o.o.</t>
  </si>
  <si>
    <t>KONZUM d.d.</t>
  </si>
  <si>
    <t>HEP OPSKRBA d.o.o.</t>
  </si>
  <si>
    <t>HEP - PLIN d.o.o.</t>
  </si>
  <si>
    <t>VINDIJA d.d.</t>
  </si>
  <si>
    <t>INA d.d.</t>
  </si>
  <si>
    <t>ASTREJA PLUS d.o.o.</t>
  </si>
  <si>
    <t>A1 Hrvatska d.o.o.</t>
  </si>
  <si>
    <t>DM - DROGERIE MARKT d.o.o.</t>
  </si>
  <si>
    <t>FINA Zagreb</t>
  </si>
  <si>
    <t>Sveta Nedjelja</t>
  </si>
  <si>
    <t>METRO Cash&amp;Carry d.o.o.</t>
  </si>
  <si>
    <t>Metus d.o.o.</t>
  </si>
  <si>
    <t>Osijek</t>
  </si>
  <si>
    <t>Sesvete</t>
  </si>
  <si>
    <t>NARODNE NOVINE d.d.</t>
  </si>
  <si>
    <t>MÜLLER TRGOVINA ZAGREB d.o.o.</t>
  </si>
  <si>
    <t>PEVEX d.d.</t>
  </si>
  <si>
    <t>PIK VRBOVEC plus d.o.o.</t>
  </si>
  <si>
    <t>Vrbovec</t>
  </si>
  <si>
    <t>SERVISIRAJ d.o.o.</t>
  </si>
  <si>
    <t>SETCOR d.o.o.</t>
  </si>
  <si>
    <t>Jasterbarsko</t>
  </si>
  <si>
    <t>Studentski centar Karlovac</t>
  </si>
  <si>
    <t>Karlovac</t>
  </si>
  <si>
    <t>Studentski centar u Zagrebu</t>
  </si>
  <si>
    <t>Varaždin</t>
  </si>
  <si>
    <t>ZAŠTITA-ZAGREB d.o.o.</t>
  </si>
  <si>
    <t>3231 Usluge telefona, pošte i prijevoza</t>
  </si>
  <si>
    <t>3221 Uredski materijal i ostali materijalni rashodi</t>
  </si>
  <si>
    <t>3232 Usluge tekućeg i investicijskog održavanja</t>
  </si>
  <si>
    <t>3234 Komunalne usluge</t>
  </si>
  <si>
    <t>3222 Materijali i sirovine</t>
  </si>
  <si>
    <t>3239 Ostale usluge</t>
  </si>
  <si>
    <t>3238 Računalne usluge</t>
  </si>
  <si>
    <t>3213 Stručno usavršavanje zaposlenika</t>
  </si>
  <si>
    <t>3236 Zdravstvene i veterinarske usluge</t>
  </si>
  <si>
    <t>3237 Intelektualne i osobne usluge</t>
  </si>
  <si>
    <t>Blagajna</t>
  </si>
  <si>
    <t>3223 Energija</t>
  </si>
  <si>
    <t>3433 Zatezne kamate</t>
  </si>
  <si>
    <t>3295 Pristojbe i naknade</t>
  </si>
  <si>
    <t>1231 Potraživanja od zaposlenih</t>
  </si>
  <si>
    <t>3237 Intelektualne i osobne usluge (bruto iznos sa doprinosima na bruto)</t>
  </si>
  <si>
    <t>Državni proračun RH</t>
  </si>
  <si>
    <t>3111 Bruto plaće (ukupni iznos bez bolovanja na teret HZZO)</t>
  </si>
  <si>
    <t>3132 Doprinosi na bruto</t>
  </si>
  <si>
    <t>3211 Službena putovanja</t>
  </si>
  <si>
    <t>3121 Ostali rashodi za zaposlene</t>
  </si>
  <si>
    <t>3291 Naknade za rad predstavničkih i izvršnih tijela (bruto iznos s doprinosima na bruto)</t>
  </si>
  <si>
    <t>3296 Troškovi sudskih postupaka</t>
  </si>
  <si>
    <t>3133 Doprinosi za obvezno osiguranje u slučaju nezaposlenosti</t>
  </si>
  <si>
    <t>3212 Naknade za prijevoz, za rad na terenu i odvojeni život</t>
  </si>
  <si>
    <t xml:space="preserve">                               SPECIJALNA BOLNICA ZA DJECU S NEURORAZVOJNIM I MOTORIČKIM SMETNJAMA</t>
  </si>
  <si>
    <t xml:space="preserve">                               GOLJAK 2 </t>
  </si>
  <si>
    <t xml:space="preserve">                               10000 ZAGREB</t>
  </si>
  <si>
    <t>JYSK d.o.o.</t>
  </si>
  <si>
    <t>3214 Ostale naknade troškova zaposlenima</t>
  </si>
  <si>
    <t>LEDO plus d.o.o.</t>
  </si>
  <si>
    <t>07179054100</t>
  </si>
  <si>
    <t>GDPR</t>
  </si>
  <si>
    <t>KRAŠ d.d.</t>
  </si>
  <si>
    <t>PROZIRNI NAMJEŠTAJ d.o.o.</t>
  </si>
  <si>
    <t>Donja Zelina</t>
  </si>
  <si>
    <t>IRATA d.o.o.</t>
  </si>
  <si>
    <t>CROAL SMOK d.o.o.</t>
  </si>
  <si>
    <t>06846448868</t>
  </si>
  <si>
    <t>3293 Reprezentacija</t>
  </si>
  <si>
    <t>PRIMO NIZ d.o.o.</t>
  </si>
  <si>
    <t>TEDi poslovanje d.o.o.</t>
  </si>
  <si>
    <t>05614216244</t>
  </si>
  <si>
    <t>BAUHAUS-Zagreb k.d.</t>
  </si>
  <si>
    <t>3222 Materijal i sirovine</t>
  </si>
  <si>
    <t>TRA-MONT d.o.o.</t>
  </si>
  <si>
    <t>05336208843</t>
  </si>
  <si>
    <t>B.TEX d.o.o.</t>
  </si>
  <si>
    <t>06038004345</t>
  </si>
  <si>
    <t>3227 Službena, radna i zaštitna odjeća i obuća</t>
  </si>
  <si>
    <t>Belica</t>
  </si>
  <si>
    <t>IDA DIDACTA d.o.o.</t>
  </si>
  <si>
    <t>02059736476</t>
  </si>
  <si>
    <t>ZVIJEZDA plus d.o.o.</t>
  </si>
  <si>
    <t>FOKUS MEDICAL d.o.o.</t>
  </si>
  <si>
    <t>4221 Uredska oprema i namještaj</t>
  </si>
  <si>
    <t>Hrvatska radiotelevizija</t>
  </si>
  <si>
    <t>ZAGREBAČKI HOLDING d.o.o.</t>
  </si>
  <si>
    <t>3225 Sitni inventar i auto gume</t>
  </si>
  <si>
    <t>AACI AMERICA d.o.o.</t>
  </si>
  <si>
    <t>VEOS DOM d.o.o.</t>
  </si>
  <si>
    <t>TEHNO-ZAGREB d.o.o.</t>
  </si>
  <si>
    <t>"KLIMA" obrt, vl. Denis Tesar</t>
  </si>
  <si>
    <t>Pepco Croatia d.o.o.</t>
  </si>
  <si>
    <t>Koprivnica</t>
  </si>
  <si>
    <t>PODRAVKA d.d.</t>
  </si>
  <si>
    <t>VARIUS-PROMET d.o.o.</t>
  </si>
  <si>
    <t>BAČELIĆ d.o.o.</t>
  </si>
  <si>
    <t>4224 Medicinska i laboratorijska oprema</t>
  </si>
  <si>
    <t>LINKS d.o.o.</t>
  </si>
  <si>
    <t>MAGIRIS d.o.o.</t>
  </si>
  <si>
    <t xml:space="preserve">FRANC TURK, popravak uredskih strojeva </t>
  </si>
  <si>
    <t>INFORMACIJA O TROŠENJU SREDSTAVA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SRPANJ 2024. GODINE</t>
  </si>
  <si>
    <t>Ukupno za srpanj 2024.</t>
  </si>
  <si>
    <t>INFORMACIJA O TROŠENJU SREDSTAVA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SRPANJ 2024. GODINE</t>
  </si>
  <si>
    <t>GRADSKA PLINARA ZAGREB d.o.o.</t>
  </si>
  <si>
    <t>FEGRAD d.o.o.</t>
  </si>
  <si>
    <t>ZOP-tehnološke usluge d.o.o.</t>
  </si>
  <si>
    <t>01233257226</t>
  </si>
  <si>
    <t>4223 Oprema za održavanje i zaštitu</t>
  </si>
  <si>
    <t>Z - EL d.o.o.</t>
  </si>
  <si>
    <t>SANITACIJA d.o.o.</t>
  </si>
  <si>
    <t>Vatropromet d.o.o.</t>
  </si>
  <si>
    <t>Ježdovec</t>
  </si>
  <si>
    <t>FERALIĆ d.o.o.</t>
  </si>
  <si>
    <t>Zadar</t>
  </si>
  <si>
    <t>INSTAR CENTER d.o.o.</t>
  </si>
  <si>
    <t>Velika Gorica</t>
  </si>
  <si>
    <t>LIDL HRVATSKA d.o.o. k.d.</t>
  </si>
  <si>
    <t>ROSIP d.o.o.</t>
  </si>
  <si>
    <t>KVAM SISTEM d.o.o.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</si>
</sst>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Border="1"/>
    <xf numFmtId="0" fontId="1" fillId="2" borderId="0" xfId="0" applyFont="1" applyFill="1"/>
    <xf numFmtId="0" fontId="0" fillId="0" borderId="0" xfId="0" applyFill="1" applyBorder="1"/>
    <xf numFmtId="49" fontId="3" fillId="0" borderId="0" xfId="0" applyNumberFormat="1" applyFont="1" applyFill="1" applyBorder="1"/>
    <xf numFmtId="0" fontId="3" fillId="0" borderId="0" xfId="0" applyFont="1" applyFill="1" applyBorder="1"/>
    <xf numFmtId="4" fontId="0" fillId="0" borderId="0" xfId="0" applyNumberFormat="1"/>
    <xf numFmtId="4" fontId="1" fillId="2" borderId="0" xfId="0" applyNumberFormat="1" applyFont="1" applyFill="1"/>
    <xf numFmtId="0" fontId="1" fillId="2" borderId="0" xfId="0" applyFont="1" applyFill="1" applyBorder="1"/>
    <xf numFmtId="0" fontId="0" fillId="0" borderId="0" xfId="0" quotePrefix="1" applyAlignment="1">
      <alignment horizontal="right"/>
    </xf>
    <xf numFmtId="0" fontId="0" fillId="2" borderId="0" xfId="0" applyFill="1"/>
    <xf numFmtId="0" fontId="0" fillId="0" borderId="0" xfId="0" applyFill="1"/>
    <xf numFmtId="0" fontId="4" fillId="0" borderId="0" xfId="0" applyFont="1" applyFill="1" applyBorder="1"/>
    <xf numFmtId="0" fontId="3" fillId="0" borderId="0" xfId="1" applyFont="1" applyFill="1" applyBorder="1" applyAlignment="1">
      <alignment horizontal="left" vertical="center" wrapText="1"/>
    </xf>
    <xf numFmtId="0" fontId="0" fillId="0" borderId="0" xfId="0" applyFont="1" applyFill="1" applyBorder="1"/>
    <xf numFmtId="4" fontId="4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1" xfId="0" applyFont="1" applyFill="1" applyBorder="1"/>
    <xf numFmtId="4" fontId="0" fillId="0" borderId="0" xfId="0" applyNumberFormat="1" applyFont="1" applyFill="1" applyBorder="1"/>
    <xf numFmtId="0" fontId="0" fillId="0" borderId="2" xfId="0" applyFill="1" applyBorder="1"/>
    <xf numFmtId="4" fontId="0" fillId="0" borderId="0" xfId="0" applyNumberFormat="1" applyFill="1" applyBorder="1"/>
    <xf numFmtId="0" fontId="3" fillId="0" borderId="0" xfId="0" applyFont="1" applyFill="1"/>
    <xf numFmtId="0" fontId="0" fillId="2" borderId="0" xfId="0" applyFill="1" applyBorder="1"/>
    <xf numFmtId="4" fontId="1" fillId="2" borderId="0" xfId="0" applyNumberFormat="1" applyFont="1" applyFill="1" applyBorder="1"/>
    <xf numFmtId="0" fontId="0" fillId="0" borderId="0" xfId="0" applyFill="1" applyBorder="1" applyAlignment="1">
      <alignment wrapText="1"/>
    </xf>
    <xf numFmtId="4" fontId="0" fillId="0" borderId="0" xfId="0" applyNumberFormat="1" applyFill="1"/>
    <xf numFmtId="4" fontId="3" fillId="0" borderId="3" xfId="0" applyNumberFormat="1" applyFont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4" fontId="4" fillId="0" borderId="3" xfId="0" applyNumberFormat="1" applyFont="1" applyFill="1" applyBorder="1"/>
    <xf numFmtId="0" fontId="4" fillId="0" borderId="3" xfId="0" applyFont="1" applyFill="1" applyBorder="1"/>
    <xf numFmtId="4" fontId="6" fillId="0" borderId="0" xfId="0" applyNumberFormat="1" applyFont="1" applyFill="1"/>
    <xf numFmtId="0" fontId="6" fillId="0" borderId="0" xfId="0" applyFont="1"/>
    <xf numFmtId="0" fontId="0" fillId="0" borderId="4" xfId="0" applyFill="1" applyBorder="1"/>
    <xf numFmtId="0" fontId="0" fillId="0" borderId="4" xfId="0" applyBorder="1"/>
    <xf numFmtId="49" fontId="3" fillId="0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0" fillId="0" borderId="0" xfId="0" quotePrefix="1" applyFill="1" applyAlignment="1">
      <alignment horizontal="right"/>
    </xf>
    <xf numFmtId="4" fontId="0" fillId="0" borderId="0" xfId="0" applyNumberFormat="1" applyFont="1" applyFill="1"/>
    <xf numFmtId="4" fontId="0" fillId="0" borderId="4" xfId="0" applyNumberFormat="1" applyFill="1" applyBorder="1"/>
    <xf numFmtId="0" fontId="0" fillId="2" borderId="0" xfId="0" applyFont="1" applyFill="1" applyBorder="1"/>
    <xf numFmtId="0" fontId="0" fillId="0" borderId="9" xfId="0" applyFill="1" applyBorder="1"/>
    <xf numFmtId="4" fontId="0" fillId="0" borderId="9" xfId="0" applyNumberFormat="1" applyFill="1" applyBorder="1"/>
    <xf numFmtId="0" fontId="0" fillId="0" borderId="9" xfId="0" applyBorder="1"/>
    <xf numFmtId="49" fontId="0" fillId="0" borderId="0" xfId="0" applyNumberFormat="1" applyFill="1" applyAlignment="1">
      <alignment horizontal="right"/>
    </xf>
    <xf numFmtId="49" fontId="0" fillId="0" borderId="0" xfId="0" applyNumberFormat="1" applyFont="1" applyFill="1" applyAlignment="1">
      <alignment horizontal="right"/>
    </xf>
    <xf numFmtId="0" fontId="0" fillId="2" borderId="0" xfId="0" applyFont="1" applyFill="1"/>
    <xf numFmtId="0" fontId="0" fillId="0" borderId="0" xfId="0" quotePrefix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/>
    </xf>
  </cellXfs>
  <cellStyles count="2">
    <cellStyle name="Obično" xfId="0" builtinId="0"/>
    <cellStyle name="Obično_List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19050</xdr:rowOff>
    </xdr:to>
    <xdr:pic>
      <xdr:nvPicPr>
        <xdr:cNvPr id="2" name="Slika 1" descr="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29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19050</xdr:rowOff>
    </xdr:to>
    <xdr:pic>
      <xdr:nvPicPr>
        <xdr:cNvPr id="2" name="Slika 1" descr="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29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0"/>
  <sheetViews>
    <sheetView tabSelected="1" zoomScaleNormal="100" workbookViewId="0">
      <pane ySplit="9" topLeftCell="A10" activePane="bottomLeft" state="frozen"/>
      <selection pane="bottomLeft" activeCell="D14" sqref="D14"/>
    </sheetView>
  </sheetViews>
  <sheetFormatPr defaultRowHeight="15"/>
  <cols>
    <col min="1" max="1" width="58" customWidth="1"/>
    <col min="2" max="2" width="12.7109375" customWidth="1"/>
    <col min="3" max="3" width="14" bestFit="1" customWidth="1"/>
    <col min="4" max="4" width="11" style="8" customWidth="1"/>
    <col min="5" max="5" width="56.85546875" customWidth="1"/>
    <col min="6" max="6" width="9.140625" style="13"/>
  </cols>
  <sheetData>
    <row r="1" spans="1:6">
      <c r="A1" s="36" t="s">
        <v>63</v>
      </c>
    </row>
    <row r="2" spans="1:6">
      <c r="A2" s="36" t="s">
        <v>64</v>
      </c>
    </row>
    <row r="3" spans="1:6">
      <c r="A3" s="36" t="s">
        <v>65</v>
      </c>
    </row>
    <row r="5" spans="1:6" ht="15" customHeight="1">
      <c r="A5" s="60" t="s">
        <v>110</v>
      </c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48"/>
      <c r="B8" s="46"/>
      <c r="C8" s="46"/>
      <c r="D8" s="47"/>
      <c r="E8" s="48"/>
    </row>
    <row r="9" spans="1:6" ht="60">
      <c r="A9" s="40" t="s">
        <v>0</v>
      </c>
      <c r="B9" s="43" t="s">
        <v>1</v>
      </c>
      <c r="C9" s="43" t="s">
        <v>2</v>
      </c>
      <c r="D9" s="44" t="s">
        <v>3</v>
      </c>
      <c r="E9" s="40" t="s">
        <v>4</v>
      </c>
    </row>
    <row r="10" spans="1:6">
      <c r="A10" s="1" t="s">
        <v>5</v>
      </c>
      <c r="B10">
        <v>23057039320</v>
      </c>
      <c r="C10" t="s">
        <v>6</v>
      </c>
      <c r="D10" s="29">
        <f>80.57+0.36</f>
        <v>80.929999999999993</v>
      </c>
      <c r="E10" t="s">
        <v>7</v>
      </c>
    </row>
    <row r="11" spans="1:6" s="2" customFormat="1">
      <c r="A11" s="4" t="s">
        <v>8</v>
      </c>
      <c r="B11" s="4"/>
      <c r="C11" s="4"/>
      <c r="D11" s="9">
        <f>D10</f>
        <v>80.929999999999993</v>
      </c>
      <c r="E11" s="4"/>
      <c r="F11" s="18"/>
    </row>
    <row r="12" spans="1:6">
      <c r="A12" s="3" t="s">
        <v>17</v>
      </c>
      <c r="B12">
        <v>29524210204</v>
      </c>
      <c r="C12" t="s">
        <v>6</v>
      </c>
      <c r="D12" s="29">
        <v>214.4</v>
      </c>
      <c r="E12" s="15" t="s">
        <v>38</v>
      </c>
    </row>
    <row r="13" spans="1:6">
      <c r="A13" s="4" t="s">
        <v>8</v>
      </c>
      <c r="B13" s="4"/>
      <c r="C13" s="4"/>
      <c r="D13" s="9">
        <f>D12</f>
        <v>214.4</v>
      </c>
      <c r="E13" s="4"/>
    </row>
    <row r="14" spans="1:6">
      <c r="A14" s="20" t="s">
        <v>97</v>
      </c>
      <c r="B14" s="20">
        <v>13766353219</v>
      </c>
      <c r="C14" s="13" t="s">
        <v>6</v>
      </c>
      <c r="D14" s="50">
        <v>7312.5</v>
      </c>
      <c r="E14" s="28" t="s">
        <v>47</v>
      </c>
    </row>
    <row r="15" spans="1:6">
      <c r="A15" s="4" t="s">
        <v>8</v>
      </c>
      <c r="B15" s="4"/>
      <c r="C15" s="4"/>
      <c r="D15" s="9">
        <f>D14</f>
        <v>7312.5</v>
      </c>
      <c r="E15" s="4"/>
    </row>
    <row r="16" spans="1:6">
      <c r="A16" s="5" t="s">
        <v>16</v>
      </c>
      <c r="B16">
        <v>91448726740</v>
      </c>
      <c r="C16" t="s">
        <v>6</v>
      </c>
      <c r="D16" s="29">
        <v>120</v>
      </c>
      <c r="E16" t="s">
        <v>42</v>
      </c>
    </row>
    <row r="17" spans="1:5">
      <c r="A17" s="4" t="s">
        <v>8</v>
      </c>
      <c r="B17" s="4"/>
      <c r="C17" s="4"/>
      <c r="D17" s="9">
        <f>D16</f>
        <v>120</v>
      </c>
      <c r="E17" s="4"/>
    </row>
    <row r="18" spans="1:5" s="20" customFormat="1">
      <c r="A18" s="20" t="s">
        <v>85</v>
      </c>
      <c r="B18" s="56" t="s">
        <v>86</v>
      </c>
      <c r="C18" s="13" t="s">
        <v>88</v>
      </c>
      <c r="D18" s="50">
        <v>218.75</v>
      </c>
      <c r="E18" s="13" t="s">
        <v>87</v>
      </c>
    </row>
    <row r="19" spans="1:5">
      <c r="A19" s="4" t="s">
        <v>8</v>
      </c>
      <c r="B19" s="4"/>
      <c r="C19" s="4"/>
      <c r="D19" s="9">
        <f>D18</f>
        <v>218.75</v>
      </c>
      <c r="E19" s="4"/>
    </row>
    <row r="20" spans="1:5">
      <c r="A20" s="13" t="s">
        <v>105</v>
      </c>
      <c r="B20" s="20">
        <v>62969535840</v>
      </c>
      <c r="C20" s="13" t="s">
        <v>6</v>
      </c>
      <c r="D20" s="50">
        <v>59.91</v>
      </c>
      <c r="E20" t="s">
        <v>82</v>
      </c>
    </row>
    <row r="21" spans="1:5">
      <c r="A21" s="4" t="s">
        <v>8</v>
      </c>
      <c r="B21" s="4"/>
      <c r="C21" s="4"/>
      <c r="D21" s="9">
        <f>D20</f>
        <v>59.91</v>
      </c>
      <c r="E21" s="4"/>
    </row>
    <row r="22" spans="1:5">
      <c r="A22" s="5" t="s">
        <v>81</v>
      </c>
      <c r="B22">
        <v>71642207963</v>
      </c>
      <c r="C22" t="s">
        <v>6</v>
      </c>
      <c r="D22" s="29">
        <v>114.79</v>
      </c>
      <c r="E22" t="s">
        <v>82</v>
      </c>
    </row>
    <row r="23" spans="1:5">
      <c r="A23" s="4" t="s">
        <v>8</v>
      </c>
      <c r="B23" s="4"/>
      <c r="C23" s="4"/>
      <c r="D23" s="9">
        <f>D22</f>
        <v>114.79</v>
      </c>
      <c r="E23" s="4"/>
    </row>
    <row r="24" spans="1:5">
      <c r="A24" s="20" t="s">
        <v>75</v>
      </c>
      <c r="B24" s="49" t="s">
        <v>76</v>
      </c>
      <c r="C24" s="13" t="s">
        <v>6</v>
      </c>
      <c r="D24" s="50">
        <v>49.76</v>
      </c>
      <c r="E24" t="s">
        <v>43</v>
      </c>
    </row>
    <row r="25" spans="1:5">
      <c r="A25" s="20" t="s">
        <v>75</v>
      </c>
      <c r="B25" s="49" t="s">
        <v>76</v>
      </c>
      <c r="C25" s="13" t="s">
        <v>6</v>
      </c>
      <c r="D25" s="50">
        <v>5818.14</v>
      </c>
      <c r="E25" t="s">
        <v>117</v>
      </c>
    </row>
    <row r="26" spans="1:5">
      <c r="A26" s="4" t="s">
        <v>8</v>
      </c>
      <c r="B26" s="4"/>
      <c r="C26" s="4"/>
      <c r="D26" s="9">
        <f>D24+D25</f>
        <v>5867.9000000000005</v>
      </c>
      <c r="E26" s="4"/>
    </row>
    <row r="27" spans="1:5">
      <c r="A27" s="5" t="s">
        <v>18</v>
      </c>
      <c r="B27">
        <v>94124811986</v>
      </c>
      <c r="C27" t="s">
        <v>6</v>
      </c>
      <c r="D27" s="29">
        <f>6.25+12.6+4.2</f>
        <v>23.05</v>
      </c>
      <c r="E27" t="s">
        <v>42</v>
      </c>
    </row>
    <row r="28" spans="1:5">
      <c r="A28" s="4" t="s">
        <v>8</v>
      </c>
      <c r="B28" s="4"/>
      <c r="C28" s="4"/>
      <c r="D28" s="9">
        <f>D27</f>
        <v>23.05</v>
      </c>
      <c r="E28" s="4"/>
    </row>
    <row r="29" spans="1:5">
      <c r="A29" s="16" t="s">
        <v>114</v>
      </c>
      <c r="B29" s="20">
        <v>35217994588</v>
      </c>
      <c r="C29" s="13" t="s">
        <v>6</v>
      </c>
      <c r="D29" s="50">
        <v>218.75</v>
      </c>
      <c r="E29" t="s">
        <v>40</v>
      </c>
    </row>
    <row r="30" spans="1:5">
      <c r="A30" s="10" t="s">
        <v>8</v>
      </c>
      <c r="B30" s="4"/>
      <c r="C30" s="4"/>
      <c r="D30" s="9">
        <f>D29</f>
        <v>218.75</v>
      </c>
      <c r="E30" s="4"/>
    </row>
    <row r="31" spans="1:5">
      <c r="A31" s="16" t="s">
        <v>122</v>
      </c>
      <c r="B31" s="20">
        <v>14280792027</v>
      </c>
      <c r="C31" s="13" t="s">
        <v>123</v>
      </c>
      <c r="D31" s="50">
        <v>330</v>
      </c>
      <c r="E31" s="37" t="s">
        <v>45</v>
      </c>
    </row>
    <row r="32" spans="1:5">
      <c r="A32" s="10" t="s">
        <v>8</v>
      </c>
      <c r="B32" s="4"/>
      <c r="C32" s="4"/>
      <c r="D32" s="9">
        <f>D31</f>
        <v>330</v>
      </c>
      <c r="E32" s="4"/>
    </row>
    <row r="33" spans="1:6">
      <c r="A33" s="5" t="s">
        <v>19</v>
      </c>
      <c r="B33">
        <v>85821130368</v>
      </c>
      <c r="C33" t="s">
        <v>6</v>
      </c>
      <c r="D33" s="29">
        <f>49.78+2.16+0.28</f>
        <v>52.22</v>
      </c>
      <c r="E33" t="s">
        <v>44</v>
      </c>
    </row>
    <row r="34" spans="1:6" s="2" customFormat="1">
      <c r="A34" s="10" t="s">
        <v>8</v>
      </c>
      <c r="B34" s="4"/>
      <c r="C34" s="4"/>
      <c r="D34" s="9">
        <f>D33</f>
        <v>52.22</v>
      </c>
      <c r="E34" s="4"/>
      <c r="F34" s="18"/>
    </row>
    <row r="35" spans="1:6" s="20" customFormat="1">
      <c r="A35" s="16" t="s">
        <v>92</v>
      </c>
      <c r="B35" s="20">
        <v>52688316623</v>
      </c>
      <c r="C35" s="13" t="s">
        <v>24</v>
      </c>
      <c r="D35" s="50">
        <v>1935</v>
      </c>
      <c r="E35" t="s">
        <v>106</v>
      </c>
    </row>
    <row r="36" spans="1:6" s="2" customFormat="1">
      <c r="A36" s="10" t="s">
        <v>8</v>
      </c>
      <c r="B36" s="4"/>
      <c r="C36" s="4"/>
      <c r="D36" s="9">
        <f>D35</f>
        <v>1935</v>
      </c>
      <c r="E36" s="4"/>
      <c r="F36" s="18"/>
    </row>
    <row r="37" spans="1:6" s="2" customFormat="1">
      <c r="A37" s="6" t="s">
        <v>109</v>
      </c>
      <c r="B37" s="12"/>
      <c r="C37" s="12"/>
      <c r="D37" s="29">
        <v>180.42</v>
      </c>
      <c r="E37" t="s">
        <v>40</v>
      </c>
      <c r="F37" s="18"/>
    </row>
    <row r="38" spans="1:6" s="2" customFormat="1">
      <c r="A38" s="10" t="s">
        <v>8</v>
      </c>
      <c r="B38" s="12"/>
      <c r="C38" s="12"/>
      <c r="D38" s="9">
        <f>D37</f>
        <v>180.42</v>
      </c>
      <c r="E38" s="12"/>
      <c r="F38" s="18"/>
    </row>
    <row r="39" spans="1:6" s="2" customFormat="1">
      <c r="A39" s="16" t="s">
        <v>113</v>
      </c>
      <c r="B39" s="20">
        <v>20985255037</v>
      </c>
      <c r="C39" s="13" t="s">
        <v>6</v>
      </c>
      <c r="D39" s="50">
        <f>248.19+371.38</f>
        <v>619.56999999999994</v>
      </c>
      <c r="E39" t="s">
        <v>40</v>
      </c>
      <c r="F39" s="18"/>
    </row>
    <row r="40" spans="1:6" s="2" customFormat="1">
      <c r="A40" s="10" t="s">
        <v>8</v>
      </c>
      <c r="B40" s="4"/>
      <c r="C40" s="4"/>
      <c r="D40" s="9">
        <f>D39</f>
        <v>619.56999999999994</v>
      </c>
      <c r="E40" s="4"/>
      <c r="F40" s="18"/>
    </row>
    <row r="41" spans="1:6">
      <c r="A41" s="5" t="s">
        <v>13</v>
      </c>
      <c r="B41">
        <v>41317489366</v>
      </c>
      <c r="C41" t="s">
        <v>23</v>
      </c>
      <c r="D41" s="29">
        <f>508.1+2859.61+1814.54</f>
        <v>5182.25</v>
      </c>
      <c r="E41" t="s">
        <v>49</v>
      </c>
    </row>
    <row r="42" spans="1:6" s="2" customFormat="1">
      <c r="A42" s="10" t="s">
        <v>8</v>
      </c>
      <c r="B42" s="4"/>
      <c r="C42" s="4"/>
      <c r="D42" s="9">
        <f>D41</f>
        <v>5182.25</v>
      </c>
      <c r="E42" s="4"/>
      <c r="F42" s="18"/>
    </row>
    <row r="43" spans="1:6">
      <c r="A43" s="5" t="s">
        <v>12</v>
      </c>
      <c r="B43">
        <v>63073332379</v>
      </c>
      <c r="C43" t="s">
        <v>6</v>
      </c>
      <c r="D43" s="29">
        <f>3329.7+3725.6</f>
        <v>7055.2999999999993</v>
      </c>
      <c r="E43" t="s">
        <v>49</v>
      </c>
    </row>
    <row r="44" spans="1:6" s="2" customFormat="1">
      <c r="A44" s="10" t="s">
        <v>8</v>
      </c>
      <c r="B44" s="4"/>
      <c r="C44" s="4"/>
      <c r="D44" s="9">
        <f>D43</f>
        <v>7055.2999999999993</v>
      </c>
      <c r="E44" s="4"/>
      <c r="F44" s="18"/>
    </row>
    <row r="45" spans="1:6" s="2" customFormat="1">
      <c r="A45" s="16" t="s">
        <v>94</v>
      </c>
      <c r="B45" s="20">
        <v>68419124305</v>
      </c>
      <c r="C45" s="13" t="s">
        <v>6</v>
      </c>
      <c r="D45" s="50">
        <v>159.30000000000001</v>
      </c>
      <c r="E45" s="13" t="s">
        <v>51</v>
      </c>
      <c r="F45" s="18"/>
    </row>
    <row r="46" spans="1:6" s="2" customFormat="1">
      <c r="A46" s="10" t="s">
        <v>8</v>
      </c>
      <c r="B46" s="4"/>
      <c r="C46" s="4"/>
      <c r="D46" s="9">
        <f>D45</f>
        <v>159.30000000000001</v>
      </c>
      <c r="E46" s="4"/>
      <c r="F46" s="18"/>
    </row>
    <row r="47" spans="1:6" s="20" customFormat="1">
      <c r="A47" s="16" t="s">
        <v>89</v>
      </c>
      <c r="B47" s="57" t="s">
        <v>90</v>
      </c>
      <c r="C47" s="13" t="s">
        <v>6</v>
      </c>
      <c r="D47" s="50">
        <v>114.38</v>
      </c>
      <c r="E47" t="s">
        <v>39</v>
      </c>
    </row>
    <row r="48" spans="1:6" s="2" customFormat="1">
      <c r="A48" s="10" t="s">
        <v>8</v>
      </c>
      <c r="B48" s="4"/>
      <c r="C48" s="4"/>
      <c r="D48" s="9">
        <f>D47</f>
        <v>114.38</v>
      </c>
      <c r="E48" s="4"/>
      <c r="F48" s="18"/>
    </row>
    <row r="49" spans="1:6" s="1" customFormat="1">
      <c r="A49" s="16" t="s">
        <v>15</v>
      </c>
      <c r="B49" s="1">
        <v>27759560625</v>
      </c>
      <c r="C49" s="1" t="s">
        <v>6</v>
      </c>
      <c r="D49" s="50">
        <v>264.63</v>
      </c>
      <c r="E49" t="s">
        <v>49</v>
      </c>
      <c r="F49" s="13"/>
    </row>
    <row r="50" spans="1:6" s="2" customFormat="1">
      <c r="A50" s="10" t="s">
        <v>8</v>
      </c>
      <c r="B50" s="4"/>
      <c r="C50" s="4"/>
      <c r="D50" s="9">
        <f>D49</f>
        <v>264.63</v>
      </c>
      <c r="E50" s="4"/>
      <c r="F50" s="18"/>
    </row>
    <row r="51" spans="1:6" s="2" customFormat="1">
      <c r="A51" s="5" t="s">
        <v>124</v>
      </c>
      <c r="B51" s="20">
        <v>64308723629</v>
      </c>
      <c r="C51" s="13" t="s">
        <v>125</v>
      </c>
      <c r="D51" s="50">
        <v>54.84</v>
      </c>
      <c r="E51" t="s">
        <v>42</v>
      </c>
      <c r="F51" s="18"/>
    </row>
    <row r="52" spans="1:6" s="2" customFormat="1">
      <c r="A52" s="10" t="s">
        <v>8</v>
      </c>
      <c r="B52" s="4"/>
      <c r="C52" s="4"/>
      <c r="D52" s="9">
        <f>D51</f>
        <v>54.84</v>
      </c>
      <c r="E52" s="4"/>
      <c r="F52" s="18"/>
    </row>
    <row r="53" spans="1:6" s="2" customFormat="1">
      <c r="A53" s="16" t="s">
        <v>74</v>
      </c>
      <c r="B53" s="20">
        <v>57955903173</v>
      </c>
      <c r="C53" s="13" t="s">
        <v>6</v>
      </c>
      <c r="D53" s="50">
        <v>761.75</v>
      </c>
      <c r="E53" s="13" t="s">
        <v>44</v>
      </c>
      <c r="F53" s="20"/>
    </row>
    <row r="54" spans="1:6" s="2" customFormat="1">
      <c r="A54" s="10" t="s">
        <v>8</v>
      </c>
      <c r="B54" s="4"/>
      <c r="C54" s="4"/>
      <c r="D54" s="9">
        <f>D53</f>
        <v>761.75</v>
      </c>
      <c r="E54" s="4"/>
      <c r="F54" s="18"/>
    </row>
    <row r="55" spans="1:6" s="2" customFormat="1">
      <c r="A55" s="16" t="s">
        <v>66</v>
      </c>
      <c r="B55" s="20">
        <v>64729046835</v>
      </c>
      <c r="C55" s="20" t="s">
        <v>6</v>
      </c>
      <c r="D55" s="50">
        <f>25+25</f>
        <v>50</v>
      </c>
      <c r="E55" t="s">
        <v>42</v>
      </c>
      <c r="F55" s="20"/>
    </row>
    <row r="56" spans="1:6" s="2" customFormat="1">
      <c r="A56" s="10" t="s">
        <v>8</v>
      </c>
      <c r="B56" s="4"/>
      <c r="C56" s="4"/>
      <c r="D56" s="9">
        <f>D55</f>
        <v>50</v>
      </c>
      <c r="E56" s="4"/>
      <c r="F56" s="18"/>
    </row>
    <row r="57" spans="1:6" s="2" customFormat="1">
      <c r="A57" s="5" t="s">
        <v>100</v>
      </c>
      <c r="B57" s="58"/>
      <c r="C57" s="13" t="s">
        <v>6</v>
      </c>
      <c r="D57" s="50">
        <f>77</f>
        <v>77</v>
      </c>
      <c r="E57" t="s">
        <v>40</v>
      </c>
      <c r="F57" s="18"/>
    </row>
    <row r="58" spans="1:6" s="2" customFormat="1">
      <c r="A58" s="10" t="s">
        <v>8</v>
      </c>
      <c r="B58" s="4"/>
      <c r="C58" s="4"/>
      <c r="D58" s="9">
        <f>D57</f>
        <v>77</v>
      </c>
      <c r="E58" s="4"/>
      <c r="F58" s="18"/>
    </row>
    <row r="59" spans="1:6">
      <c r="A59" s="7" t="s">
        <v>11</v>
      </c>
      <c r="B59">
        <v>29955634590</v>
      </c>
      <c r="C59" t="s">
        <v>6</v>
      </c>
      <c r="D59" s="29">
        <v>2.85</v>
      </c>
      <c r="E59" t="s">
        <v>42</v>
      </c>
    </row>
    <row r="60" spans="1:6">
      <c r="A60" s="7" t="s">
        <v>11</v>
      </c>
      <c r="B60">
        <v>29955634590</v>
      </c>
      <c r="C60" t="s">
        <v>6</v>
      </c>
      <c r="D60" s="29">
        <v>58.34</v>
      </c>
      <c r="E60" t="s">
        <v>77</v>
      </c>
    </row>
    <row r="61" spans="1:6" s="2" customFormat="1">
      <c r="A61" s="10" t="s">
        <v>8</v>
      </c>
      <c r="B61" s="4"/>
      <c r="C61" s="4"/>
      <c r="D61" s="9">
        <f>D59+D60</f>
        <v>61.190000000000005</v>
      </c>
      <c r="E61" s="4"/>
      <c r="F61" s="18"/>
    </row>
    <row r="62" spans="1:6" s="2" customFormat="1">
      <c r="A62" s="16" t="s">
        <v>71</v>
      </c>
      <c r="B62" s="20">
        <v>94989605030</v>
      </c>
      <c r="C62" s="20" t="s">
        <v>6</v>
      </c>
      <c r="D62" s="50">
        <f>51.55+326.91+57.99</f>
        <v>436.45000000000005</v>
      </c>
      <c r="E62" t="s">
        <v>42</v>
      </c>
      <c r="F62" s="20"/>
    </row>
    <row r="63" spans="1:6" s="2" customFormat="1">
      <c r="A63" s="10" t="s">
        <v>8</v>
      </c>
      <c r="B63" s="4"/>
      <c r="C63" s="4"/>
      <c r="D63" s="9">
        <f>D62</f>
        <v>436.45000000000005</v>
      </c>
      <c r="E63" s="4"/>
      <c r="F63" s="18"/>
    </row>
    <row r="64" spans="1:6" s="2" customFormat="1">
      <c r="A64" s="16" t="s">
        <v>128</v>
      </c>
      <c r="B64" s="20">
        <v>54392975253</v>
      </c>
      <c r="C64" s="13" t="s">
        <v>6</v>
      </c>
      <c r="D64" s="50">
        <v>295.73</v>
      </c>
      <c r="E64" s="13" t="s">
        <v>93</v>
      </c>
      <c r="F64" s="18"/>
    </row>
    <row r="65" spans="1:6" s="2" customFormat="1">
      <c r="A65" s="10" t="s">
        <v>8</v>
      </c>
      <c r="B65" s="4"/>
      <c r="C65" s="4"/>
      <c r="D65" s="9">
        <f>D64</f>
        <v>295.73</v>
      </c>
      <c r="E65" s="4"/>
      <c r="F65" s="18"/>
    </row>
    <row r="66" spans="1:6" s="2" customFormat="1">
      <c r="A66" s="16" t="s">
        <v>68</v>
      </c>
      <c r="B66" s="49" t="s">
        <v>69</v>
      </c>
      <c r="C66" s="13" t="s">
        <v>6</v>
      </c>
      <c r="D66" s="50">
        <f>103.75+71.25+248.44</f>
        <v>423.44</v>
      </c>
      <c r="E66" t="s">
        <v>42</v>
      </c>
      <c r="F66" s="20"/>
    </row>
    <row r="67" spans="1:6" s="2" customFormat="1">
      <c r="A67" s="10" t="s">
        <v>8</v>
      </c>
      <c r="B67" s="4"/>
      <c r="C67" s="4"/>
      <c r="D67" s="9">
        <f>D66</f>
        <v>423.44</v>
      </c>
      <c r="E67" s="4"/>
      <c r="F67" s="18"/>
    </row>
    <row r="68" spans="1:6" s="2" customFormat="1">
      <c r="A68" s="16" t="s">
        <v>126</v>
      </c>
      <c r="B68" s="49">
        <v>66089976432</v>
      </c>
      <c r="C68" s="13" t="s">
        <v>125</v>
      </c>
      <c r="D68" s="50">
        <v>87.2</v>
      </c>
      <c r="E68" t="s">
        <v>42</v>
      </c>
      <c r="F68" s="18"/>
    </row>
    <row r="69" spans="1:6" s="2" customFormat="1">
      <c r="A69" s="10" t="s">
        <v>8</v>
      </c>
      <c r="B69" s="4"/>
      <c r="C69" s="4"/>
      <c r="D69" s="9">
        <f>D68</f>
        <v>87.2</v>
      </c>
      <c r="E69" s="4"/>
      <c r="F69" s="18"/>
    </row>
    <row r="70" spans="1:6" s="2" customFormat="1">
      <c r="A70" s="16" t="s">
        <v>107</v>
      </c>
      <c r="B70" s="20">
        <v>32614011568</v>
      </c>
      <c r="C70" t="s">
        <v>20</v>
      </c>
      <c r="D70" s="50">
        <v>243.97</v>
      </c>
      <c r="E70" s="58" t="s">
        <v>93</v>
      </c>
      <c r="F70" s="18"/>
    </row>
    <row r="71" spans="1:6" s="2" customFormat="1">
      <c r="A71" s="10" t="s">
        <v>8</v>
      </c>
      <c r="B71" s="4"/>
      <c r="C71" s="4"/>
      <c r="D71" s="9">
        <f>D70</f>
        <v>243.97</v>
      </c>
      <c r="E71" s="4"/>
      <c r="F71" s="18"/>
    </row>
    <row r="72" spans="1:6">
      <c r="A72" s="5" t="s">
        <v>9</v>
      </c>
      <c r="B72">
        <v>12767193532</v>
      </c>
      <c r="C72" t="s">
        <v>20</v>
      </c>
      <c r="D72" s="29">
        <v>16.28</v>
      </c>
      <c r="E72" t="s">
        <v>42</v>
      </c>
    </row>
    <row r="73" spans="1:6">
      <c r="A73" s="10" t="s">
        <v>8</v>
      </c>
      <c r="B73" s="12"/>
      <c r="C73" s="12"/>
      <c r="D73" s="9">
        <f>D72</f>
        <v>16.28</v>
      </c>
      <c r="E73" s="12"/>
    </row>
    <row r="74" spans="1:6">
      <c r="A74" s="16" t="s">
        <v>108</v>
      </c>
      <c r="B74" s="20">
        <v>40560536631</v>
      </c>
      <c r="C74" s="13" t="s">
        <v>6</v>
      </c>
      <c r="D74" s="50">
        <f>38.29+226.06</f>
        <v>264.35000000000002</v>
      </c>
      <c r="E74" t="s">
        <v>42</v>
      </c>
    </row>
    <row r="75" spans="1:6">
      <c r="A75" s="10" t="s">
        <v>8</v>
      </c>
      <c r="B75" s="12"/>
      <c r="C75" s="12"/>
      <c r="D75" s="9">
        <f>D74</f>
        <v>264.35000000000002</v>
      </c>
      <c r="E75" s="12"/>
    </row>
    <row r="76" spans="1:6">
      <c r="A76" s="5" t="s">
        <v>10</v>
      </c>
      <c r="B76">
        <v>73435500162</v>
      </c>
      <c r="C76" t="s">
        <v>6</v>
      </c>
      <c r="D76" s="29">
        <v>211.58</v>
      </c>
      <c r="E76" t="s">
        <v>40</v>
      </c>
    </row>
    <row r="77" spans="1:6">
      <c r="A77" s="10" t="s">
        <v>8</v>
      </c>
      <c r="B77" s="12"/>
      <c r="C77" s="12"/>
      <c r="D77" s="9">
        <f>D76</f>
        <v>211.58</v>
      </c>
      <c r="E77" s="12"/>
    </row>
    <row r="78" spans="1:6">
      <c r="A78" s="5" t="s">
        <v>21</v>
      </c>
      <c r="B78">
        <v>38016445738</v>
      </c>
      <c r="C78" t="s">
        <v>6</v>
      </c>
      <c r="D78" s="29">
        <v>34.299999999999997</v>
      </c>
      <c r="E78" t="s">
        <v>42</v>
      </c>
    </row>
    <row r="79" spans="1:6">
      <c r="A79" s="5" t="s">
        <v>21</v>
      </c>
      <c r="B79">
        <v>38016445738</v>
      </c>
      <c r="C79" t="s">
        <v>6</v>
      </c>
      <c r="D79" s="29">
        <f>5.98+121.34</f>
        <v>127.32000000000001</v>
      </c>
      <c r="E79" s="55" t="s">
        <v>39</v>
      </c>
    </row>
    <row r="80" spans="1:6">
      <c r="A80" s="10" t="s">
        <v>8</v>
      </c>
      <c r="B80" s="12"/>
      <c r="C80" s="12"/>
      <c r="D80" s="9">
        <f>D78+D79</f>
        <v>161.62</v>
      </c>
      <c r="E80" s="12"/>
    </row>
    <row r="81" spans="1:6">
      <c r="A81" s="5" t="s">
        <v>22</v>
      </c>
      <c r="B81">
        <v>24690129373</v>
      </c>
      <c r="C81" t="s">
        <v>20</v>
      </c>
      <c r="D81" s="29">
        <v>116.8</v>
      </c>
      <c r="E81" t="s">
        <v>40</v>
      </c>
    </row>
    <row r="82" spans="1:6">
      <c r="A82" s="10" t="s">
        <v>8</v>
      </c>
      <c r="B82" s="12"/>
      <c r="C82" s="12"/>
      <c r="D82" s="9">
        <f>D81</f>
        <v>116.8</v>
      </c>
      <c r="E82" s="12"/>
    </row>
    <row r="83" spans="1:6">
      <c r="A83" s="5" t="s">
        <v>26</v>
      </c>
      <c r="B83">
        <v>84698789700</v>
      </c>
      <c r="C83" t="s">
        <v>6</v>
      </c>
      <c r="D83" s="29">
        <v>24.19</v>
      </c>
      <c r="E83" s="55" t="s">
        <v>39</v>
      </c>
      <c r="F83" s="19"/>
    </row>
    <row r="84" spans="1:6">
      <c r="A84" s="10" t="s">
        <v>8</v>
      </c>
      <c r="B84" s="12"/>
      <c r="C84" s="12"/>
      <c r="D84" s="9">
        <f>D83</f>
        <v>24.19</v>
      </c>
      <c r="E84" s="12"/>
    </row>
    <row r="85" spans="1:6">
      <c r="A85" s="53" t="s">
        <v>25</v>
      </c>
      <c r="B85" s="55">
        <v>64546066176</v>
      </c>
      <c r="C85" s="55" t="s">
        <v>6</v>
      </c>
      <c r="D85" s="54">
        <f>11.64+5.7+37+3.2</f>
        <v>57.540000000000006</v>
      </c>
      <c r="E85" s="55" t="s">
        <v>39</v>
      </c>
    </row>
    <row r="86" spans="1:6">
      <c r="A86" s="10" t="s">
        <v>8</v>
      </c>
      <c r="B86" s="12"/>
      <c r="C86" s="12"/>
      <c r="D86" s="9">
        <f>D85</f>
        <v>57.540000000000006</v>
      </c>
      <c r="E86" s="12"/>
    </row>
    <row r="87" spans="1:6" s="20" customFormat="1">
      <c r="A87" s="16" t="s">
        <v>101</v>
      </c>
      <c r="B87" s="20">
        <v>43416900320</v>
      </c>
      <c r="C87" s="13" t="s">
        <v>6</v>
      </c>
      <c r="D87" s="50">
        <f>12+13.6</f>
        <v>25.6</v>
      </c>
      <c r="E87" s="55" t="s">
        <v>39</v>
      </c>
    </row>
    <row r="88" spans="1:6">
      <c r="A88" s="10" t="s">
        <v>8</v>
      </c>
      <c r="B88" s="12"/>
      <c r="C88" s="12"/>
      <c r="D88" s="9">
        <f>D87</f>
        <v>25.6</v>
      </c>
      <c r="E88" s="12"/>
    </row>
    <row r="89" spans="1:6">
      <c r="A89" s="6" t="s">
        <v>27</v>
      </c>
      <c r="B89">
        <v>73660371074</v>
      </c>
      <c r="C89" t="s">
        <v>24</v>
      </c>
      <c r="D89" s="29">
        <f>24.3+40.19+31.83</f>
        <v>96.32</v>
      </c>
      <c r="E89" t="s">
        <v>42</v>
      </c>
      <c r="F89" s="25"/>
    </row>
    <row r="90" spans="1:6">
      <c r="A90" s="6" t="s">
        <v>27</v>
      </c>
      <c r="B90">
        <v>73660371074</v>
      </c>
      <c r="C90" t="s">
        <v>24</v>
      </c>
      <c r="D90" s="29">
        <v>5.96</v>
      </c>
      <c r="E90" s="13" t="s">
        <v>87</v>
      </c>
      <c r="F90" s="25"/>
    </row>
    <row r="91" spans="1:6">
      <c r="A91" s="10" t="s">
        <v>8</v>
      </c>
      <c r="B91" s="12"/>
      <c r="C91" s="12"/>
      <c r="D91" s="9">
        <f>D89+D90</f>
        <v>102.27999999999999</v>
      </c>
      <c r="E91" s="12"/>
    </row>
    <row r="92" spans="1:6">
      <c r="A92" s="6" t="s">
        <v>28</v>
      </c>
      <c r="B92">
        <v>41976933718</v>
      </c>
      <c r="C92" t="s">
        <v>29</v>
      </c>
      <c r="D92" s="29">
        <f>30.71+30+168.9+287.57+40.38+312.61+35.55+264.36+210.89+165+403.37+49+63.42+106.81</f>
        <v>2168.5699999999997</v>
      </c>
      <c r="E92" t="s">
        <v>42</v>
      </c>
    </row>
    <row r="93" spans="1:6">
      <c r="A93" s="10" t="s">
        <v>8</v>
      </c>
      <c r="B93" s="12"/>
      <c r="C93" s="12"/>
      <c r="D93" s="9">
        <f>D92</f>
        <v>2168.5699999999997</v>
      </c>
      <c r="E93" s="12"/>
    </row>
    <row r="94" spans="1:6" s="20" customFormat="1">
      <c r="A94" s="16" t="s">
        <v>103</v>
      </c>
      <c r="B94" s="20">
        <v>18928523252</v>
      </c>
      <c r="C94" s="13" t="s">
        <v>102</v>
      </c>
      <c r="D94" s="50">
        <f>259.06+68.21</f>
        <v>327.27</v>
      </c>
      <c r="E94" t="s">
        <v>42</v>
      </c>
    </row>
    <row r="95" spans="1:6">
      <c r="A95" s="10" t="s">
        <v>8</v>
      </c>
      <c r="B95" s="12"/>
      <c r="C95" s="12"/>
      <c r="D95" s="9">
        <f>D94</f>
        <v>327.27</v>
      </c>
      <c r="E95" s="12"/>
    </row>
    <row r="96" spans="1:6">
      <c r="A96" s="16" t="s">
        <v>78</v>
      </c>
      <c r="B96" s="20">
        <v>12447199777</v>
      </c>
      <c r="C96" s="13" t="s">
        <v>6</v>
      </c>
      <c r="D96" s="50">
        <v>166.25</v>
      </c>
      <c r="E96" s="38" t="s">
        <v>39</v>
      </c>
    </row>
    <row r="97" spans="1:6">
      <c r="A97" s="10" t="s">
        <v>8</v>
      </c>
      <c r="B97" s="12"/>
      <c r="C97" s="12"/>
      <c r="D97" s="9">
        <f>D96</f>
        <v>166.25</v>
      </c>
      <c r="E97" s="12"/>
    </row>
    <row r="98" spans="1:6">
      <c r="A98" s="16" t="s">
        <v>72</v>
      </c>
      <c r="B98" s="20">
        <v>76149261107</v>
      </c>
      <c r="C98" s="20" t="s">
        <v>73</v>
      </c>
      <c r="D98" s="50">
        <v>437.5</v>
      </c>
      <c r="E98" s="38" t="s">
        <v>39</v>
      </c>
      <c r="F98" s="5"/>
    </row>
    <row r="99" spans="1:6">
      <c r="A99" s="10" t="s">
        <v>8</v>
      </c>
      <c r="B99" s="12"/>
      <c r="C99" s="12"/>
      <c r="D99" s="9">
        <f>D98</f>
        <v>437.5</v>
      </c>
      <c r="E99" s="12"/>
    </row>
    <row r="100" spans="1:6">
      <c r="A100" s="16" t="s">
        <v>127</v>
      </c>
      <c r="B100" s="20">
        <v>89811416156</v>
      </c>
      <c r="C100" s="13" t="s">
        <v>6</v>
      </c>
      <c r="D100" s="50">
        <v>226</v>
      </c>
      <c r="E100" s="38" t="s">
        <v>39</v>
      </c>
    </row>
    <row r="101" spans="1:6">
      <c r="A101" s="10" t="s">
        <v>8</v>
      </c>
      <c r="B101" s="12"/>
      <c r="C101" s="12"/>
      <c r="D101" s="9">
        <f>D100</f>
        <v>226</v>
      </c>
      <c r="E101" s="12"/>
    </row>
    <row r="102" spans="1:6">
      <c r="A102" s="5" t="s">
        <v>119</v>
      </c>
      <c r="B102">
        <v>85987734468</v>
      </c>
      <c r="C102" s="13" t="s">
        <v>6</v>
      </c>
      <c r="D102" s="50">
        <v>91.25</v>
      </c>
      <c r="E102" s="13" t="s">
        <v>41</v>
      </c>
    </row>
    <row r="103" spans="1:6">
      <c r="A103" s="10" t="s">
        <v>8</v>
      </c>
      <c r="B103" s="12"/>
      <c r="C103" s="12"/>
      <c r="D103" s="9">
        <f>D102</f>
        <v>91.25</v>
      </c>
      <c r="E103" s="12"/>
    </row>
    <row r="104" spans="1:6">
      <c r="A104" s="39" t="s">
        <v>30</v>
      </c>
      <c r="B104" s="38">
        <v>70049869741</v>
      </c>
      <c r="C104" s="38" t="s">
        <v>6</v>
      </c>
      <c r="D104" s="51">
        <v>118.75</v>
      </c>
      <c r="E104" s="38" t="s">
        <v>39</v>
      </c>
      <c r="F104" s="5"/>
    </row>
    <row r="105" spans="1:6">
      <c r="A105" s="10" t="s">
        <v>8</v>
      </c>
      <c r="B105" s="12"/>
      <c r="C105" s="12"/>
      <c r="D105" s="9">
        <f>D104</f>
        <v>118.75</v>
      </c>
      <c r="E105" s="12"/>
    </row>
    <row r="106" spans="1:6">
      <c r="A106" s="39" t="s">
        <v>31</v>
      </c>
      <c r="B106" s="38">
        <v>69149293370</v>
      </c>
      <c r="C106" s="38" t="s">
        <v>32</v>
      </c>
      <c r="D106" s="51">
        <f>637.5+276.48</f>
        <v>913.98</v>
      </c>
      <c r="E106" s="38" t="s">
        <v>40</v>
      </c>
      <c r="F106" s="5"/>
    </row>
    <row r="107" spans="1:6">
      <c r="A107" s="39" t="s">
        <v>31</v>
      </c>
      <c r="B107" s="38">
        <v>69149293370</v>
      </c>
      <c r="C107" s="38" t="s">
        <v>32</v>
      </c>
      <c r="D107" s="51">
        <v>99.88</v>
      </c>
      <c r="E107" s="13" t="s">
        <v>96</v>
      </c>
      <c r="F107" s="5"/>
    </row>
    <row r="108" spans="1:6">
      <c r="A108" s="10" t="s">
        <v>8</v>
      </c>
      <c r="B108" s="12"/>
      <c r="C108" s="12"/>
      <c r="D108" s="9">
        <f>D106+D107</f>
        <v>1013.86</v>
      </c>
      <c r="E108" s="12"/>
    </row>
    <row r="109" spans="1:6">
      <c r="A109" s="6" t="s">
        <v>33</v>
      </c>
      <c r="B109">
        <v>58335400167</v>
      </c>
      <c r="C109" t="s">
        <v>34</v>
      </c>
      <c r="D109" s="29">
        <v>363.44</v>
      </c>
      <c r="E109" t="s">
        <v>47</v>
      </c>
    </row>
    <row r="110" spans="1:6">
      <c r="A110" s="10" t="s">
        <v>8</v>
      </c>
      <c r="B110" s="12"/>
      <c r="C110" s="12"/>
      <c r="D110" s="9">
        <f>D109</f>
        <v>363.44</v>
      </c>
      <c r="E110" s="12"/>
    </row>
    <row r="111" spans="1:6">
      <c r="A111" s="6" t="s">
        <v>35</v>
      </c>
      <c r="B111">
        <v>22597784145</v>
      </c>
      <c r="C111" t="s">
        <v>6</v>
      </c>
      <c r="D111" s="29">
        <v>415.36</v>
      </c>
      <c r="E111" t="s">
        <v>47</v>
      </c>
    </row>
    <row r="112" spans="1:6">
      <c r="A112" s="10" t="s">
        <v>8</v>
      </c>
      <c r="B112" s="12"/>
      <c r="C112" s="12"/>
      <c r="D112" s="9">
        <f>D111</f>
        <v>415.36</v>
      </c>
      <c r="E112" s="12"/>
    </row>
    <row r="113" spans="1:8">
      <c r="A113" s="5" t="s">
        <v>79</v>
      </c>
      <c r="B113" s="11" t="s">
        <v>80</v>
      </c>
      <c r="C113" t="s">
        <v>6</v>
      </c>
      <c r="D113" s="29">
        <v>5</v>
      </c>
      <c r="E113" t="s">
        <v>42</v>
      </c>
    </row>
    <row r="114" spans="1:8">
      <c r="A114" s="10" t="s">
        <v>8</v>
      </c>
      <c r="B114" s="12"/>
      <c r="C114" s="12"/>
      <c r="D114" s="9">
        <f>D113</f>
        <v>5</v>
      </c>
      <c r="E114" s="12"/>
    </row>
    <row r="115" spans="1:8">
      <c r="A115" s="16" t="s">
        <v>99</v>
      </c>
      <c r="B115" s="20">
        <v>60557784734</v>
      </c>
      <c r="C115" s="13" t="s">
        <v>6</v>
      </c>
      <c r="D115" s="50">
        <v>96.25</v>
      </c>
      <c r="E115" s="38" t="s">
        <v>40</v>
      </c>
    </row>
    <row r="116" spans="1:8">
      <c r="A116" s="10" t="s">
        <v>8</v>
      </c>
      <c r="B116" s="12"/>
      <c r="C116" s="12"/>
      <c r="D116" s="9">
        <f>D115</f>
        <v>96.25</v>
      </c>
      <c r="E116" s="12"/>
    </row>
    <row r="117" spans="1:8">
      <c r="A117" s="16" t="s">
        <v>83</v>
      </c>
      <c r="B117" s="56" t="s">
        <v>84</v>
      </c>
      <c r="C117" s="13" t="s">
        <v>6</v>
      </c>
      <c r="D117" s="50">
        <f>172.7+150</f>
        <v>322.7</v>
      </c>
      <c r="E117" s="38" t="s">
        <v>40</v>
      </c>
    </row>
    <row r="118" spans="1:8">
      <c r="A118" s="10" t="s">
        <v>8</v>
      </c>
      <c r="B118" s="12"/>
      <c r="C118" s="12"/>
      <c r="D118" s="9">
        <f>D117</f>
        <v>322.7</v>
      </c>
      <c r="E118" s="12"/>
    </row>
    <row r="119" spans="1:8" s="20" customFormat="1">
      <c r="A119" s="16" t="s">
        <v>104</v>
      </c>
      <c r="B119" s="20">
        <v>14396524279</v>
      </c>
      <c r="C119" s="13" t="s">
        <v>6</v>
      </c>
      <c r="D119" s="50">
        <f>64.41+29.35</f>
        <v>93.759999999999991</v>
      </c>
      <c r="E119" t="s">
        <v>42</v>
      </c>
    </row>
    <row r="120" spans="1:8">
      <c r="A120" s="10" t="s">
        <v>8</v>
      </c>
      <c r="B120" s="12"/>
      <c r="C120" s="12"/>
      <c r="D120" s="9">
        <f>D119</f>
        <v>93.759999999999991</v>
      </c>
      <c r="E120" s="12"/>
    </row>
    <row r="121" spans="1:8">
      <c r="A121" s="16" t="s">
        <v>120</v>
      </c>
      <c r="B121" s="20">
        <v>57189591567</v>
      </c>
      <c r="C121" s="13" t="s">
        <v>121</v>
      </c>
      <c r="D121" s="50">
        <v>162.5</v>
      </c>
      <c r="E121" s="13" t="s">
        <v>96</v>
      </c>
    </row>
    <row r="122" spans="1:8">
      <c r="A122" s="10" t="s">
        <v>8</v>
      </c>
      <c r="B122" s="12"/>
      <c r="C122" s="12"/>
      <c r="D122" s="9">
        <f>D121</f>
        <v>162.5</v>
      </c>
      <c r="E122" s="12"/>
    </row>
    <row r="123" spans="1:8" s="20" customFormat="1">
      <c r="A123" s="16" t="s">
        <v>98</v>
      </c>
      <c r="B123" s="20">
        <v>90738154036</v>
      </c>
      <c r="C123" s="13" t="s">
        <v>6</v>
      </c>
      <c r="D123" s="50">
        <v>1327.23</v>
      </c>
      <c r="E123" s="13" t="s">
        <v>44</v>
      </c>
    </row>
    <row r="124" spans="1:8">
      <c r="A124" s="10" t="s">
        <v>8</v>
      </c>
      <c r="B124" s="12"/>
      <c r="C124" s="12"/>
      <c r="D124" s="9">
        <f>D123</f>
        <v>1327.23</v>
      </c>
      <c r="E124" s="12"/>
    </row>
    <row r="125" spans="1:8">
      <c r="A125" s="5" t="s">
        <v>14</v>
      </c>
      <c r="B125">
        <v>44138062462</v>
      </c>
      <c r="C125" t="s">
        <v>36</v>
      </c>
      <c r="D125" s="29">
        <f>267.47+426.21+332.26+553.47+499.71+167.37+86.54+106.54+204.79+126.21</f>
        <v>2770.5699999999997</v>
      </c>
      <c r="E125" t="s">
        <v>42</v>
      </c>
      <c r="H125" s="13"/>
    </row>
    <row r="126" spans="1:8">
      <c r="A126" s="10" t="s">
        <v>8</v>
      </c>
      <c r="B126" s="12"/>
      <c r="C126" s="12"/>
      <c r="D126" s="9">
        <f>D125</f>
        <v>2770.5699999999997</v>
      </c>
      <c r="E126" s="12"/>
    </row>
    <row r="127" spans="1:8">
      <c r="A127" s="16" t="s">
        <v>118</v>
      </c>
      <c r="B127" s="20">
        <v>11374156664</v>
      </c>
      <c r="C127" s="13" t="s">
        <v>24</v>
      </c>
      <c r="D127" s="50">
        <v>123.1</v>
      </c>
      <c r="E127" t="s">
        <v>42</v>
      </c>
    </row>
    <row r="128" spans="1:8">
      <c r="A128" s="10" t="s">
        <v>8</v>
      </c>
      <c r="B128" s="12"/>
      <c r="C128" s="12"/>
      <c r="D128" s="9">
        <f>D127</f>
        <v>123.1</v>
      </c>
      <c r="E128" s="12"/>
    </row>
    <row r="129" spans="1:6">
      <c r="A129" s="16" t="s">
        <v>95</v>
      </c>
      <c r="B129" s="20">
        <v>85584865987</v>
      </c>
      <c r="C129" s="13" t="s">
        <v>6</v>
      </c>
      <c r="D129" s="50">
        <v>5.98</v>
      </c>
      <c r="E129" s="13" t="s">
        <v>41</v>
      </c>
    </row>
    <row r="130" spans="1:6">
      <c r="A130" s="10" t="s">
        <v>8</v>
      </c>
      <c r="B130" s="12"/>
      <c r="C130" s="12"/>
      <c r="D130" s="9">
        <f>D129</f>
        <v>5.98</v>
      </c>
      <c r="E130" s="12"/>
    </row>
    <row r="131" spans="1:6">
      <c r="A131" s="5" t="s">
        <v>37</v>
      </c>
      <c r="B131">
        <v>68204597981</v>
      </c>
      <c r="C131" t="s">
        <v>6</v>
      </c>
      <c r="D131" s="29">
        <f>116.13+164.24</f>
        <v>280.37</v>
      </c>
      <c r="E131" t="s">
        <v>43</v>
      </c>
    </row>
    <row r="132" spans="1:6">
      <c r="A132" s="10" t="s">
        <v>8</v>
      </c>
      <c r="B132" s="12"/>
      <c r="C132" s="12"/>
      <c r="D132" s="9">
        <f>D131</f>
        <v>280.37</v>
      </c>
      <c r="E132" s="12"/>
    </row>
    <row r="133" spans="1:6">
      <c r="A133" s="16" t="s">
        <v>115</v>
      </c>
      <c r="B133" s="49" t="s">
        <v>116</v>
      </c>
      <c r="C133" s="13" t="s">
        <v>6</v>
      </c>
      <c r="D133" s="50">
        <f>421.25+210+488.75+818.75</f>
        <v>1938.75</v>
      </c>
      <c r="E133" s="38" t="s">
        <v>40</v>
      </c>
    </row>
    <row r="134" spans="1:6">
      <c r="A134" s="10" t="s">
        <v>8</v>
      </c>
      <c r="B134" s="12"/>
      <c r="C134" s="12"/>
      <c r="D134" s="9">
        <f>D133</f>
        <v>1938.75</v>
      </c>
      <c r="E134" s="12"/>
    </row>
    <row r="135" spans="1:6">
      <c r="A135" s="5" t="s">
        <v>91</v>
      </c>
      <c r="B135">
        <v>63603498763</v>
      </c>
      <c r="C135" t="s">
        <v>6</v>
      </c>
      <c r="D135" s="29">
        <f>276.98+52.95</f>
        <v>329.93</v>
      </c>
      <c r="E135" t="s">
        <v>42</v>
      </c>
    </row>
    <row r="136" spans="1:6">
      <c r="A136" s="10" t="s">
        <v>8</v>
      </c>
      <c r="B136" s="12"/>
      <c r="C136" s="12"/>
      <c r="D136" s="9">
        <f>D135</f>
        <v>329.93</v>
      </c>
      <c r="E136" s="12"/>
    </row>
    <row r="137" spans="1:6" ht="30">
      <c r="A137" s="5" t="s">
        <v>70</v>
      </c>
      <c r="B137" s="26"/>
      <c r="C137" s="26"/>
      <c r="D137" s="22">
        <v>406.49</v>
      </c>
      <c r="E137" s="28" t="s">
        <v>53</v>
      </c>
      <c r="F137" s="59"/>
    </row>
    <row r="138" spans="1:6">
      <c r="A138" s="5" t="s">
        <v>70</v>
      </c>
      <c r="B138" s="52"/>
      <c r="C138" s="52"/>
      <c r="D138" s="22">
        <f>43.8</f>
        <v>43.8</v>
      </c>
      <c r="E138" t="s">
        <v>46</v>
      </c>
    </row>
    <row r="139" spans="1:6">
      <c r="A139" s="10" t="s">
        <v>8</v>
      </c>
      <c r="B139" s="26"/>
      <c r="C139" s="26"/>
      <c r="D139" s="27">
        <f>D137+D138</f>
        <v>450.29</v>
      </c>
      <c r="E139" s="26"/>
    </row>
    <row r="140" spans="1:6">
      <c r="A140" s="5" t="s">
        <v>54</v>
      </c>
      <c r="B140" s="5"/>
      <c r="C140" s="5"/>
      <c r="D140" s="22">
        <v>336</v>
      </c>
      <c r="E140" s="28" t="s">
        <v>51</v>
      </c>
    </row>
    <row r="141" spans="1:6">
      <c r="A141" s="10" t="s">
        <v>8</v>
      </c>
      <c r="B141" s="26"/>
      <c r="C141" s="26"/>
      <c r="D141" s="27">
        <f>D140</f>
        <v>336</v>
      </c>
      <c r="E141" s="26"/>
    </row>
    <row r="142" spans="1:6">
      <c r="A142" s="21" t="s">
        <v>48</v>
      </c>
      <c r="B142" s="5"/>
      <c r="C142" s="5"/>
      <c r="D142" s="24">
        <f>27.84-17.46</f>
        <v>10.379999999999999</v>
      </c>
      <c r="E142" s="23" t="s">
        <v>52</v>
      </c>
      <c r="F142" s="5"/>
    </row>
    <row r="143" spans="1:6">
      <c r="A143" s="21" t="s">
        <v>48</v>
      </c>
      <c r="B143" s="5"/>
      <c r="C143" s="5"/>
      <c r="D143" s="24">
        <v>94.64</v>
      </c>
      <c r="E143" s="23" t="s">
        <v>38</v>
      </c>
      <c r="F143" s="5"/>
    </row>
    <row r="144" spans="1:6">
      <c r="A144" s="21" t="s">
        <v>48</v>
      </c>
      <c r="B144" s="5"/>
      <c r="C144" s="5"/>
      <c r="D144" s="22">
        <f>9.99+7.15</f>
        <v>17.14</v>
      </c>
      <c r="E144" s="23" t="s">
        <v>39</v>
      </c>
    </row>
    <row r="145" spans="1:6">
      <c r="A145" s="10" t="s">
        <v>8</v>
      </c>
      <c r="B145" s="12"/>
      <c r="C145" s="12"/>
      <c r="D145" s="9">
        <f>D142+D143+D144</f>
        <v>122.16</v>
      </c>
      <c r="E145" s="12"/>
    </row>
    <row r="146" spans="1:6">
      <c r="A146" s="14" t="s">
        <v>111</v>
      </c>
      <c r="B146" s="13"/>
      <c r="C146" s="13"/>
      <c r="D146" s="17">
        <f>D145+D141+D132+D126+D112+D110+D108+D105+D99+D93+D91+D86+D84+D82+D80+D77+D73+D67+D63+D61+D56+D54+D50+D44+D42+D34+D28+D26+D17+D13+D11+D139+D136+D118+D114+D97+D48+D36+D23+D19+D130+D124+D46+D15+D21+D38+D58+D71+D75+D88+D95+D116+D120+D134+D128+D122+D101+D69+D65+D52+D40+D32+D30</f>
        <v>47197.450000000004</v>
      </c>
      <c r="E146" s="13"/>
    </row>
    <row r="147" spans="1:6">
      <c r="A147" s="5"/>
      <c r="F147" s="29"/>
    </row>
    <row r="148" spans="1:6">
      <c r="A148" s="5"/>
    </row>
    <row r="149" spans="1:6">
      <c r="A149" s="5"/>
    </row>
    <row r="150" spans="1:6">
      <c r="A150" s="5"/>
    </row>
  </sheetData>
  <sheetProtection password="C7E7" sheet="1" objects="1" scenarios="1"/>
  <mergeCells count="1">
    <mergeCell ref="A5:E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A5" sqref="A5:B7"/>
    </sheetView>
  </sheetViews>
  <sheetFormatPr defaultRowHeight="15"/>
  <cols>
    <col min="1" max="1" width="21.140625" style="29" customWidth="1"/>
    <col min="2" max="2" width="79.28515625" style="13" customWidth="1"/>
    <col min="3" max="3" width="10.140625" style="29" bestFit="1" customWidth="1"/>
    <col min="4" max="16384" width="9.140625" style="13"/>
  </cols>
  <sheetData>
    <row r="1" spans="1:3">
      <c r="A1" s="35" t="s">
        <v>63</v>
      </c>
    </row>
    <row r="2" spans="1:3">
      <c r="A2" s="35" t="s">
        <v>64</v>
      </c>
    </row>
    <row r="3" spans="1:3">
      <c r="A3" s="35" t="s">
        <v>65</v>
      </c>
    </row>
    <row r="4" spans="1:3">
      <c r="A4" s="63"/>
      <c r="B4" s="63"/>
    </row>
    <row r="5" spans="1:3" ht="15" customHeight="1">
      <c r="A5" s="61" t="s">
        <v>112</v>
      </c>
      <c r="B5" s="61"/>
    </row>
    <row r="6" spans="1:3">
      <c r="A6" s="61"/>
      <c r="B6" s="61"/>
    </row>
    <row r="7" spans="1:3">
      <c r="A7" s="62"/>
      <c r="B7" s="62"/>
    </row>
    <row r="8" spans="1:3">
      <c r="B8" s="45"/>
    </row>
    <row r="9" spans="1:3" ht="33.75" customHeight="1">
      <c r="A9" s="41" t="s">
        <v>3</v>
      </c>
      <c r="B9" s="42" t="s">
        <v>4</v>
      </c>
    </row>
    <row r="10" spans="1:3">
      <c r="A10" s="30">
        <v>491940.72</v>
      </c>
      <c r="B10" s="31" t="s">
        <v>55</v>
      </c>
    </row>
    <row r="11" spans="1:3" s="20" customFormat="1">
      <c r="A11" s="30">
        <v>80820.77</v>
      </c>
      <c r="B11" s="31" t="s">
        <v>56</v>
      </c>
      <c r="C11" s="29"/>
    </row>
    <row r="12" spans="1:3">
      <c r="A12" s="30">
        <v>411.8</v>
      </c>
      <c r="B12" s="31" t="s">
        <v>57</v>
      </c>
    </row>
    <row r="13" spans="1:3">
      <c r="A13" s="30">
        <v>280</v>
      </c>
      <c r="B13" s="31" t="s">
        <v>67</v>
      </c>
    </row>
    <row r="14" spans="1:3">
      <c r="A14" s="30">
        <v>28994.51</v>
      </c>
      <c r="B14" s="31" t="s">
        <v>58</v>
      </c>
    </row>
    <row r="15" spans="1:3" ht="15" customHeight="1">
      <c r="A15" s="30">
        <v>1058.25</v>
      </c>
      <c r="B15" s="32" t="s">
        <v>59</v>
      </c>
    </row>
    <row r="16" spans="1:3">
      <c r="A16" s="30"/>
      <c r="B16" s="32" t="s">
        <v>50</v>
      </c>
    </row>
    <row r="17" spans="1:2">
      <c r="A17" s="30"/>
      <c r="B17" s="32" t="s">
        <v>60</v>
      </c>
    </row>
    <row r="18" spans="1:2">
      <c r="A18" s="30"/>
      <c r="B18" s="32" t="s">
        <v>61</v>
      </c>
    </row>
    <row r="19" spans="1:2">
      <c r="A19" s="30">
        <v>33.18</v>
      </c>
      <c r="B19" s="32" t="s">
        <v>51</v>
      </c>
    </row>
    <row r="20" spans="1:2">
      <c r="A20" s="30">
        <v>10951.16</v>
      </c>
      <c r="B20" s="32" t="s">
        <v>62</v>
      </c>
    </row>
    <row r="21" spans="1:2">
      <c r="A21" s="33">
        <f>SUM(A10:A20)</f>
        <v>614490.39000000013</v>
      </c>
      <c r="B21" s="34" t="s">
        <v>111</v>
      </c>
    </row>
  </sheetData>
  <sheetProtection password="C7E7" sheet="1" objects="1" scenarios="1"/>
  <mergeCells count="2">
    <mergeCell ref="A5:B7"/>
    <mergeCell ref="A4:B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>Bolnicagoljak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2024-02-08T11:40:45Z</dcterms:created>
  <dcterms:modified xsi:type="dcterms:W3CDTF">2024-08-09T09:07:00Z</dcterms:modified>
</cp:coreProperties>
</file>